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liveuis.sharepoint.com/sites/StOr-styret/Shared Documents/General/Område 100, StOr's virksomhet/101 Studentparlamentet/101-1 Parlamentsmøter/103-01.02 Sakspapirer/2025/250212/"/>
    </mc:Choice>
  </mc:AlternateContent>
  <xr:revisionPtr revIDLastSave="1219" documentId="8_{3183E26C-3405-415E-A4E8-048E1ABBA2D7}" xr6:coauthVersionLast="47" xr6:coauthVersionMax="47" xr10:uidLastSave="{23CFAB11-85AB-4A84-ABF8-465B1F3655DD}"/>
  <bookViews>
    <workbookView xWindow="-110" yWindow="-110" windowWidth="19420" windowHeight="10300" xr2:uid="{D7DC427D-7C90-40D7-B984-6353484679D7}"/>
  </bookViews>
  <sheets>
    <sheet name="Innstilling driftsmidler 2025 " sheetId="1" r:id="rId1"/>
    <sheet name="Dokumentasjonsoversik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 l="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 i="1"/>
  <c r="G4"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G29" i="1"/>
  <c r="G27" i="1"/>
  <c r="G25" i="1" l="1"/>
  <c r="F41" i="1"/>
  <c r="G16" i="1"/>
  <c r="G17" i="1"/>
  <c r="G7" i="1"/>
  <c r="G6" i="1"/>
  <c r="G5" i="1"/>
  <c r="G10" i="1"/>
  <c r="G9" i="1"/>
  <c r="G8" i="1"/>
  <c r="G32" i="1"/>
  <c r="G11" i="1"/>
  <c r="G12" i="1"/>
  <c r="G13" i="1"/>
  <c r="G14" i="1"/>
  <c r="G15" i="1"/>
  <c r="G18" i="1"/>
  <c r="G19" i="1"/>
  <c r="G20" i="1"/>
  <c r="G21" i="1"/>
  <c r="G22" i="1"/>
  <c r="G23" i="1"/>
  <c r="G24" i="1"/>
  <c r="G26" i="1"/>
  <c r="G28" i="1"/>
  <c r="G30" i="1"/>
  <c r="G31" i="1"/>
  <c r="G33" i="1"/>
  <c r="G34" i="1"/>
  <c r="G35" i="1"/>
  <c r="G36" i="1"/>
  <c r="G37" i="1"/>
  <c r="G38" i="1"/>
  <c r="G39" i="1"/>
  <c r="G40" i="1"/>
  <c r="D41" i="1"/>
  <c r="E41" i="1" l="1"/>
  <c r="B45" i="1"/>
  <c r="B47" i="1" s="1"/>
  <c r="G41" i="1"/>
  <c r="C41" i="1" l="1"/>
  <c r="H41" i="1" s="1"/>
</calcChain>
</file>

<file path=xl/sharedStrings.xml><?xml version="1.0" encoding="utf-8"?>
<sst xmlns="http://schemas.openxmlformats.org/spreadsheetml/2006/main" count="493" uniqueCount="133">
  <si>
    <t>Organisasjon</t>
  </si>
  <si>
    <t>Medlemmer</t>
  </si>
  <si>
    <t>Prosent av søkte midler</t>
  </si>
  <si>
    <t>Byggingenørenes linjeforening</t>
  </si>
  <si>
    <t>Coffee Around the World</t>
  </si>
  <si>
    <t>DigSoc</t>
  </si>
  <si>
    <t>Erasmus Student of Stavanger</t>
  </si>
  <si>
    <t>Ex Libris</t>
  </si>
  <si>
    <t>FIKS</t>
  </si>
  <si>
    <t>fRISK</t>
  </si>
  <si>
    <t>FUK</t>
  </si>
  <si>
    <t>ISI</t>
  </si>
  <si>
    <t>Kjemi i Stavanger</t>
  </si>
  <si>
    <t>Laget UiS</t>
  </si>
  <si>
    <t>LUDO</t>
  </si>
  <si>
    <t>MastØk</t>
  </si>
  <si>
    <t>Mauka Makai</t>
  </si>
  <si>
    <t>MEES UiS</t>
  </si>
  <si>
    <t>MEL</t>
  </si>
  <si>
    <t xml:space="preserve">Mosaic of Stavanger </t>
  </si>
  <si>
    <t>PASU</t>
  </si>
  <si>
    <t>SAMSIK</t>
  </si>
  <si>
    <t>SheTech</t>
  </si>
  <si>
    <t>Theta UiS</t>
  </si>
  <si>
    <t>Totalt</t>
  </si>
  <si>
    <t>Sammendrag</t>
  </si>
  <si>
    <t>Summer</t>
  </si>
  <si>
    <t>Tildelig fra VT</t>
  </si>
  <si>
    <t>Fordlet på organisasjonene</t>
  </si>
  <si>
    <t>Restbeløp</t>
  </si>
  <si>
    <t>AUs innstilling – Driftsmidler 2025</t>
  </si>
  <si>
    <t xml:space="preserve">JUFO </t>
  </si>
  <si>
    <t>NHSU</t>
  </si>
  <si>
    <t>Parasjuk</t>
  </si>
  <si>
    <t>Psykologi linjeforening</t>
  </si>
  <si>
    <t>SAIH</t>
  </si>
  <si>
    <t xml:space="preserve">Sosialstudentene </t>
  </si>
  <si>
    <t xml:space="preserve">Studentsang forening </t>
  </si>
  <si>
    <t>Studenter for Palestina</t>
  </si>
  <si>
    <t xml:space="preserve">Studentmedia i Stavanger </t>
  </si>
  <si>
    <t xml:space="preserve">Økonomistudentenes linjeforening </t>
  </si>
  <si>
    <t xml:space="preserve">Instilling StOr </t>
  </si>
  <si>
    <t xml:space="preserve">Mottatt i 2024 </t>
  </si>
  <si>
    <t xml:space="preserve">Søkt beløp 2025 </t>
  </si>
  <si>
    <t xml:space="preserve">Liam </t>
  </si>
  <si>
    <t>UiS Aerospace</t>
  </si>
  <si>
    <t>Endring 24-25</t>
  </si>
  <si>
    <t>UiS Brettspill</t>
  </si>
  <si>
    <t>BaTo UiS</t>
  </si>
  <si>
    <t>Statsviterne ved UiS</t>
  </si>
  <si>
    <t>MastRett</t>
  </si>
  <si>
    <t xml:space="preserve">54% av søkt beløp </t>
  </si>
  <si>
    <t xml:space="preserve">Vi foreslår å ikke tildele driftsmidler til Mastrett da vi ønsker å fordele midlene til linjeforeninger som trenger ekstra økonomisk støtte. Mastrett har vist fra søknaden sin og budsjettet for 2025 at de oppnår overskudd på året uten økonomisk støtte fra studentparlamentet. </t>
  </si>
  <si>
    <t xml:space="preserve">Vi foreslår å ikke tildele driftsmidler til Mastøk da vi ønsker å fordele midlene til linjeforeninger som trenger ekstra økonomisk støtte. Mastøk har vist fra søknaden sin og budsjettet for 2025 at de oppnår overskudd på året uten økonomisk støtte fra studentparlamentet. </t>
  </si>
  <si>
    <t xml:space="preserve">Vi foreslår å ikke tildele driftsmidler til ØSF da vi ønsker å fordele midlene til linjeforeninger som trenger ekstra økonomisk støtte. ØSF har vist fra søknaden sin og budsjettet for 2025 at de oppnår overskudd på året uten økonomisk støtte fra studentparlamentet. </t>
  </si>
  <si>
    <t xml:space="preserve">Vi foreslår å ikke tildele driftsmidler til JUFO da vi ønsker å fordele midlene til linjeforeninger som trenger ekstra økonomisk støtte. JUFO har vist fra søknaden sin og budsjettet for 2025 at de oppnår overskudd på året uten økonomisk støtte fra studentparlamentet. </t>
  </si>
  <si>
    <t xml:space="preserve">Her foreslår vi å ikke tildele driftsmidler til PASU da de ikke nådde retningslinjene for tildeling av driftsmidler. Her har vi ikke fått noe dokumenter, og bryter dermed kvalifikasjonskravene for å bli tildelt økonomiske midler </t>
  </si>
  <si>
    <t xml:space="preserve">Her ble dokumentasjonen til søknaden sendt inn 17.januar 2025. Grunnlaget til Liam skyldes at de oppbefant seg i et land uten mulighet til å logge seg inn på emailkontoen. Dokumentasjonen til søknaden er godkjent, men vi har valgt å ikke innvilge noe støtte da det ble sendt inn etter søknadsfristen. </t>
  </si>
  <si>
    <t xml:space="preserve">Laget UiS søker også på vegne av Christian Union, så denne summen er fordelt 50/50 på disse organisasjonene, og vi foreslår derfor å tildele Laget UiS 40 000kr </t>
  </si>
  <si>
    <t xml:space="preserve">Dokumenter sendt inn </t>
  </si>
  <si>
    <t xml:space="preserve">BaTo </t>
  </si>
  <si>
    <t>ØSF</t>
  </si>
  <si>
    <t xml:space="preserve">Student.Palestina </t>
  </si>
  <si>
    <t xml:space="preserve">MSIS </t>
  </si>
  <si>
    <t xml:space="preserve">Aerospace </t>
  </si>
  <si>
    <t xml:space="preserve">Theta UiS </t>
  </si>
  <si>
    <t xml:space="preserve">Mosaic of stavanger </t>
  </si>
  <si>
    <t xml:space="preserve">Studentmedia i Stavanger  </t>
  </si>
  <si>
    <t xml:space="preserve">BIF </t>
  </si>
  <si>
    <t>CATW</t>
  </si>
  <si>
    <t xml:space="preserve">DigSoc </t>
  </si>
  <si>
    <t xml:space="preserve">Erasmus </t>
  </si>
  <si>
    <t xml:space="preserve">Ex Libris </t>
  </si>
  <si>
    <t xml:space="preserve">FIKS </t>
  </si>
  <si>
    <t xml:space="preserve">FUK </t>
  </si>
  <si>
    <t>JUFO</t>
  </si>
  <si>
    <t xml:space="preserve">LIAM </t>
  </si>
  <si>
    <t>KiS</t>
  </si>
  <si>
    <t>Laget</t>
  </si>
  <si>
    <t>Ludo</t>
  </si>
  <si>
    <t>Mastrett</t>
  </si>
  <si>
    <t xml:space="preserve">Mastøk </t>
  </si>
  <si>
    <t>MEES</t>
  </si>
  <si>
    <t xml:space="preserve">MEL </t>
  </si>
  <si>
    <t xml:space="preserve">Parasjuk </t>
  </si>
  <si>
    <t>plf</t>
  </si>
  <si>
    <t xml:space="preserve">SAIH Stavanger </t>
  </si>
  <si>
    <t>Samsik</t>
  </si>
  <si>
    <t xml:space="preserve">Shetech </t>
  </si>
  <si>
    <t xml:space="preserve">Skeive studenter </t>
  </si>
  <si>
    <t xml:space="preserve">Statsviterne </t>
  </si>
  <si>
    <t xml:space="preserve">Stavanger Studentsang </t>
  </si>
  <si>
    <t>Brettspill</t>
  </si>
  <si>
    <t xml:space="preserve">Mauka Makai </t>
  </si>
  <si>
    <t>Aktivitetsliste</t>
  </si>
  <si>
    <t>✅</t>
  </si>
  <si>
    <t xml:space="preserve">Avvent </t>
  </si>
  <si>
    <t xml:space="preserve">✅ </t>
  </si>
  <si>
    <t>Budsjett</t>
  </si>
  <si>
    <t>Kontoinnhaver</t>
  </si>
  <si>
    <t xml:space="preserve">Protokoll årsmøte </t>
  </si>
  <si>
    <t>Regnskap</t>
  </si>
  <si>
    <t xml:space="preserve">Nytt </t>
  </si>
  <si>
    <t xml:space="preserve">Avventer </t>
  </si>
  <si>
    <t>Avvent</t>
  </si>
  <si>
    <t>Vedtekter</t>
  </si>
  <si>
    <t xml:space="preserve">Samarbeidskontrakt </t>
  </si>
  <si>
    <t xml:space="preserve">Nope </t>
  </si>
  <si>
    <t xml:space="preserve">minimumskrav om 3 
studenter </t>
  </si>
  <si>
    <t>2/3 medlemmer i styret</t>
  </si>
  <si>
    <t>Student.Palestina</t>
  </si>
  <si>
    <t>MSIS</t>
  </si>
  <si>
    <t xml:space="preserve">Fiks </t>
  </si>
  <si>
    <t xml:space="preserve">fRISK </t>
  </si>
  <si>
    <t xml:space="preserve">ISI </t>
  </si>
  <si>
    <t>Mastøk</t>
  </si>
  <si>
    <t xml:space="preserve">Samsik </t>
  </si>
  <si>
    <t xml:space="preserve">Sosiatstudentene </t>
  </si>
  <si>
    <t xml:space="preserve">Stavanger studentsang </t>
  </si>
  <si>
    <t xml:space="preserve">Brettspill </t>
  </si>
  <si>
    <t xml:space="preserve">Søkt per organisasjon </t>
  </si>
  <si>
    <t xml:space="preserve">Foreslått sum </t>
  </si>
  <si>
    <t>På grunn av midlene til disposisjon, foreslår vi ikke å tildele Mosaic deres søkte beløpet da vi ønsker å fordele midlene likt mellom linjeforeningene. Det hadde ikke vært forsvarlig å tildele Mosaic of Stavanger hele beløpet, istedenfor innstiller AU på en gj.snitts beløp</t>
  </si>
  <si>
    <t>Mauka Makai er en organisasjon som satser på studentenes fysiske og mentale helse. På grunn av deres innsats gjennom årene tenker AU at denne organisasjonen satser på alle studentene og vil få mye for midlene som tildeles.</t>
  </si>
  <si>
    <t>På grunn av midler til disposisjon, foreslår vi ikke å tildele Erasmus deres søkte beløpet da vi ønsker å fordele midlene likt mellom linjeforeningene</t>
  </si>
  <si>
    <t>Notis</t>
  </si>
  <si>
    <t xml:space="preserve">På grunn av  midlene til disposisjon, foreslår vi ikke å tildele Studentsangforening deres søkte beløpet da vi ønsker å fordele midlene likt mellom linjeforeningene. </t>
  </si>
  <si>
    <t xml:space="preserve">Ettersom at de søkte under den gjennomslitelige tildelingen per linjeforening, foreslår vi å tildele hele den søkte summen. </t>
  </si>
  <si>
    <t xml:space="preserve">På grunn av midlene til disposisjon, foreslår vi ikke å tildele Ludo deres søkte beløpet da vi ønsker å fordele midlene likt mellom linjeforeningene. </t>
  </si>
  <si>
    <t xml:space="preserve">Vi foreslår å ikke tildele UiS Aerospace driftsmidler for 2025 da vi mener at de bryter med § 5.1b i retningslinjer for tildeling av driftsmidler " Driftsmidler gis ikke til tiltak innenfor rammen av undervisning som prosjekter, ekskusjoner og studieturer relatert til studieprogram eller emner." </t>
  </si>
  <si>
    <t>PLF</t>
  </si>
  <si>
    <t>LIAM</t>
  </si>
  <si>
    <t xml:space="preserv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</si>
</sst>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kr&quot;\ * #,##0.00_-;\-&quot;kr&quot;\ * #,##0.00_-;_-&quot;kr&quot;\ * &quot;-&quot;??_-;_-@_-"/>
  </numFmts>
  <fonts count="9">
    <font>
      <sz val="11"/>
      <color theme="1"/>
      <name val="Aptos Narrow"/>
      <family val="2"/>
      <scheme val="minor"/>
    </font>
    <font>
      <sz val="11"/>
      <color theme="1"/>
      <name val="Aptos Narrow"/>
      <family val="2"/>
      <scheme val="minor"/>
    </font>
    <font>
      <sz val="24"/>
      <name val="Calibri"/>
      <family val="2"/>
    </font>
    <font>
      <sz val="16"/>
      <color theme="1"/>
      <name val="Calibri"/>
      <family val="2"/>
    </font>
    <font>
      <sz val="16"/>
      <color theme="1"/>
      <name val="Aptos Narrow"/>
      <family val="2"/>
      <scheme val="minor"/>
    </font>
    <font>
      <sz val="16"/>
      <name val="Calibri"/>
      <family val="2"/>
    </font>
    <font>
      <sz val="16"/>
      <name val="Aptos Narrow"/>
      <family val="2"/>
      <scheme val="minor"/>
    </font>
    <font>
      <sz val="8"/>
      <name val="Aptos Narrow"/>
      <family val="2"/>
      <scheme val="minor"/>
    </font>
    <font>
      <sz val="11"/>
      <name val="Aptos Narrow"/>
      <family val="2"/>
      <scheme val="minor"/>
    </font>
  </fonts>
  <fills count="9">
    <fill>
      <patternFill patternType="none"/>
    </fill>
    <fill>
      <patternFill patternType="gray125"/>
    </fill>
    <fill>
      <patternFill patternType="solid">
        <fgColor theme="7" tint="0.59999389629810485"/>
        <bgColor indexed="64"/>
      </patternFill>
    </fill>
    <fill>
      <patternFill patternType="solid">
        <fgColor theme="2" tint="-9.9978637043366805E-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59999389629810485"/>
        <bgColor theme="0" tint="-0.14999847407452621"/>
      </patternFill>
    </fill>
    <fill>
      <patternFill patternType="solid">
        <fgColor theme="0" tint="-0.14999847407452621"/>
        <bgColor indexed="64"/>
      </patternFill>
    </fill>
    <fill>
      <patternFill patternType="solid">
        <fgColor theme="4" tint="0.59999389629810485"/>
        <bgColor indexed="64"/>
      </patternFill>
    </fill>
  </fills>
  <borders count="2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1">
    <xf numFmtId="0" fontId="0" fillId="0" borderId="0" xfId="0"/>
    <xf numFmtId="9" fontId="4" fillId="0" borderId="7" xfId="2" applyNumberFormat="1" applyFont="1" applyBorder="1"/>
    <xf numFmtId="3" fontId="2" fillId="0" borderId="0" xfId="0" applyNumberFormat="1" applyFont="1"/>
    <xf numFmtId="3" fontId="3" fillId="0" borderId="0" xfId="0" applyNumberFormat="1" applyFont="1"/>
    <xf numFmtId="3" fontId="4" fillId="0" borderId="0" xfId="0" applyNumberFormat="1" applyFont="1"/>
    <xf numFmtId="3" fontId="5" fillId="0" borderId="0" xfId="0" applyNumberFormat="1" applyFont="1"/>
    <xf numFmtId="3" fontId="5" fillId="2" borderId="1" xfId="0" applyNumberFormat="1" applyFont="1" applyFill="1" applyBorder="1"/>
    <xf numFmtId="3" fontId="3" fillId="2" borderId="2" xfId="0" applyNumberFormat="1" applyFont="1" applyFill="1" applyBorder="1"/>
    <xf numFmtId="3" fontId="4" fillId="2" borderId="3" xfId="0" applyNumberFormat="1" applyFont="1" applyFill="1" applyBorder="1"/>
    <xf numFmtId="3" fontId="4" fillId="2" borderId="4" xfId="0" applyNumberFormat="1" applyFont="1" applyFill="1" applyBorder="1"/>
    <xf numFmtId="3" fontId="4" fillId="2" borderId="5" xfId="0" applyNumberFormat="1" applyFont="1" applyFill="1" applyBorder="1"/>
    <xf numFmtId="3" fontId="3" fillId="0" borderId="6" xfId="0" applyNumberFormat="1" applyFont="1" applyBorder="1"/>
    <xf numFmtId="3" fontId="3" fillId="0" borderId="5" xfId="0" applyNumberFormat="1" applyFont="1" applyBorder="1"/>
    <xf numFmtId="3" fontId="4" fillId="0" borderId="5" xfId="1" applyNumberFormat="1" applyFont="1" applyBorder="1"/>
    <xf numFmtId="3" fontId="4" fillId="0" borderId="4" xfId="1" applyNumberFormat="1" applyFont="1" applyBorder="1"/>
    <xf numFmtId="3" fontId="4" fillId="0" borderId="5" xfId="0" applyNumberFormat="1" applyFont="1" applyBorder="1"/>
    <xf numFmtId="3" fontId="4" fillId="0" borderId="7" xfId="1" applyNumberFormat="1" applyFont="1" applyBorder="1"/>
    <xf numFmtId="3" fontId="3" fillId="3" borderId="6" xfId="0" applyNumberFormat="1" applyFont="1" applyFill="1" applyBorder="1"/>
    <xf numFmtId="3" fontId="5" fillId="0" borderId="6" xfId="0" applyNumberFormat="1" applyFont="1" applyBorder="1"/>
    <xf numFmtId="3" fontId="3" fillId="7" borderId="6" xfId="0" applyNumberFormat="1" applyFont="1" applyFill="1" applyBorder="1"/>
    <xf numFmtId="3" fontId="3" fillId="7" borderId="5" xfId="0" applyNumberFormat="1" applyFont="1" applyFill="1" applyBorder="1"/>
    <xf numFmtId="3" fontId="4" fillId="7" borderId="5" xfId="1" applyNumberFormat="1" applyFont="1" applyFill="1" applyBorder="1"/>
    <xf numFmtId="3" fontId="4" fillId="7" borderId="7" xfId="1" applyNumberFormat="1" applyFont="1" applyFill="1" applyBorder="1"/>
    <xf numFmtId="3" fontId="4" fillId="7" borderId="5" xfId="0" applyNumberFormat="1" applyFont="1" applyFill="1" applyBorder="1"/>
    <xf numFmtId="3" fontId="4" fillId="4" borderId="0" xfId="0" applyNumberFormat="1" applyFont="1" applyFill="1"/>
    <xf numFmtId="3" fontId="5" fillId="5" borderId="5" xfId="0" applyNumberFormat="1" applyFont="1" applyFill="1" applyBorder="1"/>
    <xf numFmtId="3" fontId="3" fillId="5" borderId="5" xfId="0" applyNumberFormat="1" applyFont="1" applyFill="1" applyBorder="1"/>
    <xf numFmtId="3" fontId="4" fillId="5" borderId="5" xfId="1" applyNumberFormat="1" applyFont="1" applyFill="1" applyBorder="1"/>
    <xf numFmtId="3" fontId="4" fillId="5" borderId="5" xfId="0" applyNumberFormat="1" applyFont="1" applyFill="1" applyBorder="1"/>
    <xf numFmtId="3" fontId="5" fillId="2" borderId="9" xfId="0" applyNumberFormat="1" applyFont="1" applyFill="1" applyBorder="1"/>
    <xf numFmtId="3" fontId="3" fillId="2" borderId="10" xfId="0" applyNumberFormat="1" applyFont="1" applyFill="1" applyBorder="1"/>
    <xf numFmtId="3" fontId="6" fillId="0" borderId="11" xfId="0" applyNumberFormat="1" applyFont="1" applyBorder="1"/>
    <xf numFmtId="3" fontId="4" fillId="0" borderId="12" xfId="1" applyNumberFormat="1" applyFont="1" applyBorder="1"/>
    <xf numFmtId="3" fontId="4" fillId="0" borderId="12" xfId="0" applyNumberFormat="1" applyFont="1" applyBorder="1"/>
    <xf numFmtId="3" fontId="6" fillId="0" borderId="13" xfId="0" applyNumberFormat="1" applyFont="1" applyBorder="1"/>
    <xf numFmtId="3" fontId="4" fillId="0" borderId="14" xfId="0" applyNumberFormat="1" applyFont="1" applyBorder="1"/>
    <xf numFmtId="3" fontId="6" fillId="5" borderId="15" xfId="0" applyNumberFormat="1" applyFont="1" applyFill="1" applyBorder="1"/>
    <xf numFmtId="3" fontId="4" fillId="5" borderId="15" xfId="0" applyNumberFormat="1" applyFont="1" applyFill="1" applyBorder="1"/>
    <xf numFmtId="3" fontId="6" fillId="0" borderId="0" xfId="0" applyNumberFormat="1" applyFont="1"/>
    <xf numFmtId="9" fontId="4" fillId="0" borderId="4" xfId="2" applyNumberFormat="1" applyFont="1" applyBorder="1"/>
    <xf numFmtId="9" fontId="4" fillId="7" borderId="7" xfId="2" applyNumberFormat="1" applyFont="1" applyFill="1" applyBorder="1"/>
    <xf numFmtId="9" fontId="4" fillId="6" borderId="5" xfId="2" applyNumberFormat="1" applyFont="1" applyFill="1" applyBorder="1"/>
    <xf numFmtId="3" fontId="4" fillId="2" borderId="8" xfId="0" applyNumberFormat="1" applyFont="1" applyFill="1" applyBorder="1"/>
    <xf numFmtId="3" fontId="4" fillId="0" borderId="5" xfId="0" applyNumberFormat="1" applyFont="1" applyBorder="1" applyAlignment="1">
      <alignment wrapText="1"/>
    </xf>
    <xf numFmtId="3" fontId="4" fillId="7" borderId="5" xfId="0" applyNumberFormat="1" applyFont="1" applyFill="1" applyBorder="1" applyAlignment="1">
      <alignment wrapText="1"/>
    </xf>
    <xf numFmtId="3" fontId="0" fillId="5" borderId="17" xfId="0" applyNumberFormat="1" applyFill="1" applyBorder="1" applyAlignment="1">
      <alignment horizontal="center"/>
    </xf>
    <xf numFmtId="3" fontId="0" fillId="5" borderId="18" xfId="0" applyNumberFormat="1" applyFill="1" applyBorder="1" applyAlignment="1">
      <alignment horizontal="center"/>
    </xf>
    <xf numFmtId="3" fontId="0" fillId="5" borderId="19" xfId="0" applyNumberFormat="1" applyFill="1" applyBorder="1" applyAlignment="1">
      <alignment horizontal="center"/>
    </xf>
    <xf numFmtId="3" fontId="0" fillId="5" borderId="20" xfId="0" applyNumberFormat="1" applyFill="1" applyBorder="1" applyAlignment="1">
      <alignment horizontal="center"/>
    </xf>
    <xf numFmtId="3" fontId="0" fillId="0" borderId="1" xfId="0" applyNumberFormat="1" applyBorder="1" applyAlignment="1">
      <alignment horizontal="center"/>
    </xf>
    <xf numFmtId="3" fontId="0" fillId="0" borderId="2" xfId="0" applyNumberFormat="1" applyBorder="1" applyAlignment="1">
      <alignment horizontal="center"/>
    </xf>
    <xf numFmtId="3" fontId="0" fillId="0" borderId="4" xfId="0" applyNumberFormat="1" applyBorder="1" applyAlignment="1">
      <alignment horizontal="center"/>
    </xf>
    <xf numFmtId="3" fontId="0" fillId="0" borderId="22" xfId="0" applyNumberFormat="1" applyBorder="1" applyAlignment="1">
      <alignment horizontal="center"/>
    </xf>
    <xf numFmtId="3" fontId="0" fillId="0" borderId="23" xfId="0" applyNumberFormat="1" applyBorder="1" applyAlignment="1">
      <alignment horizontal="center"/>
    </xf>
    <xf numFmtId="3" fontId="0" fillId="0" borderId="24" xfId="0" applyNumberFormat="1" applyBorder="1" applyAlignment="1">
      <alignment horizontal="center"/>
    </xf>
    <xf numFmtId="3" fontId="0" fillId="0" borderId="7" xfId="0" applyNumberFormat="1" applyBorder="1" applyAlignment="1">
      <alignment horizontal="center"/>
    </xf>
    <xf numFmtId="3" fontId="0" fillId="0" borderId="5" xfId="0" applyNumberFormat="1" applyBorder="1" applyAlignment="1">
      <alignment horizontal="center"/>
    </xf>
    <xf numFmtId="3" fontId="0" fillId="0" borderId="6" xfId="0" applyNumberFormat="1" applyBorder="1" applyAlignment="1">
      <alignment horizontal="center"/>
    </xf>
    <xf numFmtId="3" fontId="0" fillId="0" borderId="5" xfId="0" applyNumberFormat="1" applyBorder="1" applyAlignment="1">
      <alignment horizontal="center" wrapText="1"/>
    </xf>
    <xf numFmtId="3" fontId="0" fillId="0" borderId="0" xfId="0" applyNumberFormat="1" applyAlignment="1">
      <alignment horizontal="center"/>
    </xf>
    <xf numFmtId="3" fontId="0" fillId="5" borderId="5" xfId="0" applyNumberFormat="1" applyFill="1" applyBorder="1" applyAlignment="1">
      <alignment horizontal="center"/>
    </xf>
    <xf numFmtId="3" fontId="0" fillId="2" borderId="16" xfId="0" applyNumberFormat="1" applyFill="1" applyBorder="1" applyAlignment="1">
      <alignment horizontal="center"/>
    </xf>
    <xf numFmtId="3" fontId="0" fillId="2" borderId="21" xfId="0" applyNumberFormat="1" applyFill="1" applyBorder="1" applyAlignment="1">
      <alignment horizontal="center"/>
    </xf>
    <xf numFmtId="3" fontId="0" fillId="2" borderId="21" xfId="0" applyNumberFormat="1" applyFill="1" applyBorder="1" applyAlignment="1">
      <alignment horizontal="center" wrapText="1"/>
    </xf>
    <xf numFmtId="3" fontId="0" fillId="0" borderId="0" xfId="0" applyNumberFormat="1" applyFill="1" applyAlignment="1">
      <alignment horizontal="center"/>
    </xf>
    <xf numFmtId="3" fontId="0" fillId="0" borderId="26" xfId="0" applyNumberFormat="1" applyBorder="1" applyAlignment="1">
      <alignment horizontal="center"/>
    </xf>
    <xf numFmtId="3" fontId="0" fillId="5" borderId="25" xfId="0" applyNumberFormat="1" applyFill="1" applyBorder="1" applyAlignment="1">
      <alignment horizontal="center"/>
    </xf>
    <xf numFmtId="3" fontId="0" fillId="0" borderId="0" xfId="0" applyNumberFormat="1" applyFill="1" applyBorder="1" applyAlignment="1">
      <alignment horizontal="center"/>
    </xf>
    <xf numFmtId="3" fontId="8" fillId="0" borderId="0" xfId="0" applyNumberFormat="1" applyFont="1" applyFill="1" applyBorder="1" applyAlignment="1">
      <alignment horizontal="center"/>
    </xf>
    <xf numFmtId="0" fontId="0" fillId="0" borderId="0" xfId="0" applyFill="1" applyBorder="1"/>
    <xf numFmtId="3" fontId="8" fillId="8" borderId="5" xfId="0" applyNumberFormat="1" applyFont="1" applyFill="1" applyBorder="1" applyAlignment="1">
      <alignment horizontal="center"/>
    </xf>
  </cellXfs>
  <cellStyles count="3">
    <cellStyle name="Normal" xfId="0" builtinId="0"/>
    <cellStyle name="Prosent" xfId="2" builtinId="5"/>
    <cellStyle name="Valuta" xfId="1" builtinId="4"/>
  </cellStyles>
  <dxfs count="19">
    <dxf>
      <numFmt numFmtId="3" formatCode="#,##0"/>
    </dxf>
    <dxf>
      <font>
        <b val="0"/>
        <i val="0"/>
        <strike val="0"/>
        <condense val="0"/>
        <extend val="0"/>
        <outline val="0"/>
        <shadow val="0"/>
        <u val="none"/>
        <vertAlign val="baseline"/>
        <sz val="16"/>
        <color auto="1"/>
        <name val="Aptos Narrow"/>
        <family val="2"/>
        <scheme val="minor"/>
      </font>
      <numFmt numFmtId="3" formatCode="#,##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numFmt numFmtId="3" formatCode="#,##0"/>
    </dxf>
    <dxf>
      <border outline="0">
        <bottom style="thin">
          <color rgb="FF000000"/>
        </bottom>
      </border>
    </dxf>
    <dxf>
      <numFmt numFmtId="3" formatCode="#,##0"/>
    </dxf>
    <dxf>
      <font>
        <b val="0"/>
        <i val="0"/>
        <strike val="0"/>
        <condense val="0"/>
        <extend val="0"/>
        <outline val="0"/>
        <shadow val="0"/>
        <u val="none"/>
        <vertAlign val="baseline"/>
        <sz val="16"/>
        <color theme="1"/>
        <name val="Aptos Narrow"/>
        <family val="2"/>
        <scheme val="minor"/>
      </font>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6"/>
        <color theme="1"/>
        <name val="Aptos Narrow"/>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6"/>
        <color theme="1"/>
        <name val="Aptos Narrow"/>
        <family val="2"/>
        <scheme val="minor"/>
      </font>
      <numFmt numFmtId="13" formatCode="0\ %"/>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6"/>
        <color theme="1"/>
        <name val="Aptos Narrow"/>
        <family val="2"/>
        <scheme val="minor"/>
      </font>
      <numFmt numFmtId="3" formatCode="#,##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6"/>
        <color theme="1"/>
        <name val="Aptos Narrow"/>
        <family val="2"/>
        <scheme val="minor"/>
      </font>
      <numFmt numFmtId="3" formatCode="#,##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6"/>
        <color theme="1"/>
        <name val="Aptos Narrow"/>
        <family val="2"/>
        <scheme val="minor"/>
      </font>
      <numFmt numFmtId="3" formatCode="#,##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6"/>
        <color theme="1"/>
        <name val="Aptos Narrow"/>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6"/>
        <color theme="1"/>
        <name val="Calibri"/>
        <family val="2"/>
        <scheme val="none"/>
      </font>
      <numFmt numFmtId="3" formatCode="#,##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6"/>
        <color auto="1"/>
        <name val="Calibri"/>
        <family val="2"/>
        <scheme val="none"/>
      </font>
      <numFmt numFmtId="3" formatCode="#,##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1434193</xdr:colOff>
      <xdr:row>43</xdr:row>
      <xdr:rowOff>5443</xdr:rowOff>
    </xdr:from>
    <xdr:to>
      <xdr:col>7</xdr:col>
      <xdr:colOff>862693</xdr:colOff>
      <xdr:row>54</xdr:row>
      <xdr:rowOff>220435</xdr:rowOff>
    </xdr:to>
    <xdr:sp macro="" textlink="">
      <xdr:nvSpPr>
        <xdr:cNvPr id="2" name="TekstSylinder 1">
          <a:extLst>
            <a:ext uri="{FF2B5EF4-FFF2-40B4-BE49-F238E27FC236}">
              <a16:creationId xmlns:a16="http://schemas.microsoft.com/office/drawing/2014/main" id="{0131BC18-B420-FFE9-0EBC-4E5BD6391926}"/>
            </a:ext>
          </a:extLst>
        </xdr:cNvPr>
        <xdr:cNvSpPr txBox="1"/>
      </xdr:nvSpPr>
      <xdr:spPr>
        <a:xfrm>
          <a:off x="8591550" y="15463157"/>
          <a:ext cx="7375072" cy="32085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800"/>
            <a:t>Vi i</a:t>
          </a:r>
          <a:r>
            <a:rPr lang="nb-NO" sz="1800" baseline="0"/>
            <a:t> StOr ønsker en rettferdig fordeling mellom alle linjeforeningene og studentorganisasjonene som har søkt om driftsmidler for 2025. Vi foreslår dermed å tildele alle linjeforeninger en lik sum på 25 931kr. </a:t>
          </a:r>
        </a:p>
        <a:p>
          <a:endParaRPr lang="nb-NO" sz="1800" baseline="0"/>
        </a:p>
        <a:p>
          <a:r>
            <a:rPr lang="nb-NO" sz="1800" baseline="0"/>
            <a:t>Unntak fra dette er linjeforeninger og studentorganisasjoner som har søkt under anbefalt sum, høy egenkapital eller at de ikke oppnår kravene stilt i retningslinjer for tildeling av driftsmidler. </a:t>
          </a:r>
        </a:p>
        <a:p>
          <a:endParaRPr lang="nb-NO" sz="1800" baseline="0"/>
        </a:p>
        <a:p>
          <a:r>
            <a:rPr lang="nb-NO" sz="1800" baseline="0"/>
            <a:t>Over er anbefalt innstilt sum per organisasjon, samt en merknad hvor vi har begrunnet valget vårt av beløp. </a:t>
          </a:r>
          <a:endParaRPr lang="nb-NO" sz="18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19F02F-F027-4745-B807-225337847959}" name="Tabell2" displayName="Tabell2" ref="A3:I40" totalsRowShown="0" headerRowDxfId="18" dataDxfId="17" tableBorderDxfId="16">
  <autoFilter ref="A3:I40" xr:uid="{A019F02F-F027-4745-B807-225337847959}"/>
  <sortState xmlns:xlrd2="http://schemas.microsoft.com/office/spreadsheetml/2017/richdata2" ref="A4:G40">
    <sortCondition ref="A3:A40"/>
  </sortState>
  <tableColumns count="9">
    <tableColumn id="1" xr3:uid="{110633ED-210A-47E0-9C1F-A5F65C8D4CDB}" name="Organisasjon" dataDxfId="15"/>
    <tableColumn id="2" xr3:uid="{571F1715-16A9-4CEE-BF22-32E0A4543A26}" name="Medlemmer" dataDxfId="14"/>
    <tableColumn id="6" xr3:uid="{D40C13B6-A63A-4466-9788-C743099656E5}" name="Mottatt i 2024 " dataDxfId="13" dataCellStyle="Valuta"/>
    <tableColumn id="10" xr3:uid="{3BE03BDB-D279-4D09-84FD-B2ADB39EADD3}" name="Søkt beløp 2025 " dataDxfId="12" dataCellStyle="Valuta"/>
    <tableColumn id="11" xr3:uid="{2A0C297F-9527-4705-B9E6-7C73BFA78669}" name="54% av søkt beløp " dataDxfId="11" dataCellStyle="Valuta">
      <calculatedColumnFormula>Tabell2[[#This Row],[Søkt beløp 2025 ]]*54%</calculatedColumnFormula>
    </tableColumn>
    <tableColumn id="12" xr3:uid="{B69A2288-F8CB-46C1-A775-30D1EC75731C}" name="Instilling StOr " dataDxfId="10" dataCellStyle="Valuta"/>
    <tableColumn id="7" xr3:uid="{A228D59A-5AE8-4A94-BD89-A383F8AA2B1F}" name="Prosent av søkte midler" dataDxfId="9" dataCellStyle="Prosent">
      <calculatedColumnFormula>Tabell2[[#This Row],[Instilling StOr ]]/Tabell2[[#This Row],[Søkt beløp 2025 ]]</calculatedColumnFormula>
    </tableColumn>
    <tableColumn id="8" xr3:uid="{E89219F4-0494-4DC8-A29A-73AB0E004E03}" name="Endring 24-25" dataDxfId="8">
      <calculatedColumnFormula>Tabell2[[#This Row],[Instilling StOr ]]-Tabell2[[#This Row],[Mottatt i 2024 ]]</calculatedColumnFormula>
    </tableColumn>
    <tableColumn id="3" xr3:uid="{E51F33FD-7086-4A94-9243-CE4BB073A163}" name="Notis" dataDxfId="7"/>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C58B8C8-04A1-479B-AD33-CDD32C721A21}" name="Tabell4" displayName="Tabell4" ref="A43:B46" totalsRowShown="0" headerRowDxfId="6" dataDxfId="4" headerRowBorderDxfId="5" tableBorderDxfId="3" totalsRowBorderDxfId="2">
  <autoFilter ref="A43:B46" xr:uid="{6C58B8C8-04A1-479B-AD33-CDD32C721A21}"/>
  <tableColumns count="2">
    <tableColumn id="1" xr3:uid="{8EAF9AD3-D0CC-4E1D-A32F-FBF0245BD908}" name="Sammendrag" dataDxfId="1"/>
    <tableColumn id="2" xr3:uid="{62FB0133-BE3A-4F54-B645-DC6B03B5CAA4}" name="Summer" dataDxfId="0"/>
  </tableColumns>
  <tableStyleInfo name="TableStyleLight1" showFirstColumn="0" showLastColumn="0" showRowStripes="1" showColumnStripes="0"/>
</table>
</file>

<file path=xl/theme/theme1.xml><?xml version="1.0" encoding="utf-8"?>
<a:theme xmlns:a="http://schemas.openxmlformats.org/drawingml/2006/main" name="Office-t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A348B-31C3-4D30-AF5E-39BB29AB6498}">
  <dimension ref="A1:I47"/>
  <sheetViews>
    <sheetView tabSelected="1" zoomScale="70" zoomScaleNormal="70" workbookViewId="0">
      <selection activeCell="F6" sqref="F6"/>
    </sheetView>
  </sheetViews>
  <sheetFormatPr baseColWidth="10" defaultColWidth="21.25" defaultRowHeight="21"/>
  <cols>
    <col min="1" max="1" width="48" style="38" customWidth="1"/>
    <col min="2" max="2" width="21.25" style="4"/>
    <col min="3" max="6" width="24.58203125" style="4" customWidth="1"/>
    <col min="7" max="7" width="30.33203125" style="4" customWidth="1"/>
    <col min="8" max="8" width="21.25" style="4"/>
    <col min="9" max="9" width="148.25" style="4" customWidth="1"/>
    <col min="10" max="16384" width="21.25" style="4"/>
  </cols>
  <sheetData>
    <row r="1" spans="1:9" ht="31">
      <c r="A1" s="2" t="s">
        <v>30</v>
      </c>
      <c r="B1" s="3"/>
    </row>
    <row r="2" spans="1:9">
      <c r="A2" s="5"/>
      <c r="B2" s="3"/>
    </row>
    <row r="3" spans="1:9">
      <c r="A3" s="6" t="s">
        <v>0</v>
      </c>
      <c r="B3" s="7" t="s">
        <v>1</v>
      </c>
      <c r="C3" s="8" t="s">
        <v>42</v>
      </c>
      <c r="D3" s="8" t="s">
        <v>43</v>
      </c>
      <c r="E3" s="8" t="s">
        <v>51</v>
      </c>
      <c r="F3" s="8" t="s">
        <v>41</v>
      </c>
      <c r="G3" s="9" t="s">
        <v>2</v>
      </c>
      <c r="H3" s="10" t="s">
        <v>46</v>
      </c>
      <c r="I3" s="42" t="s">
        <v>125</v>
      </c>
    </row>
    <row r="4" spans="1:9">
      <c r="A4" s="11" t="s">
        <v>48</v>
      </c>
      <c r="B4" s="12">
        <v>162</v>
      </c>
      <c r="C4" s="13">
        <v>15000</v>
      </c>
      <c r="D4" s="14">
        <v>43875</v>
      </c>
      <c r="E4" s="13">
        <f>Tabell2[[#This Row],[Søkt beløp 2025 ]]*54%</f>
        <v>23692.5</v>
      </c>
      <c r="F4" s="4">
        <v>25931</v>
      </c>
      <c r="G4" s="39">
        <f>Tabell2[[#This Row],[Instilling StOr ]]/Tabell2[[#This Row],[Søkt beløp 2025 ]]</f>
        <v>0.59101994301994298</v>
      </c>
      <c r="H4" s="15">
        <f>Tabell2[[#This Row],[Instilling StOr ]]-Tabell2[[#This Row],[Mottatt i 2024 ]]</f>
        <v>10931</v>
      </c>
      <c r="I4" s="43"/>
    </row>
    <row r="5" spans="1:9">
      <c r="A5" s="11" t="s">
        <v>3</v>
      </c>
      <c r="B5" s="12">
        <v>150</v>
      </c>
      <c r="C5" s="13">
        <v>15000</v>
      </c>
      <c r="D5" s="16">
        <v>20000</v>
      </c>
      <c r="E5" s="14">
        <f>Tabell2[[#This Row],[Søkt beløp 2025 ]]*54%</f>
        <v>10800</v>
      </c>
      <c r="F5" s="16">
        <v>20000</v>
      </c>
      <c r="G5" s="1">
        <f>Tabell2[[#This Row],[Instilling StOr ]]/Tabell2[[#This Row],[Søkt beløp 2025 ]]</f>
        <v>1</v>
      </c>
      <c r="H5" s="15">
        <f>Tabell2[[#This Row],[Instilling StOr ]]-Tabell2[[#This Row],[Mottatt i 2024 ]]</f>
        <v>5000</v>
      </c>
      <c r="I5" s="43" t="s">
        <v>127</v>
      </c>
    </row>
    <row r="6" spans="1:9">
      <c r="A6" s="11" t="s">
        <v>4</v>
      </c>
      <c r="B6" s="12">
        <v>0</v>
      </c>
      <c r="C6" s="13">
        <v>30000</v>
      </c>
      <c r="D6" s="16">
        <v>60000</v>
      </c>
      <c r="E6" s="14">
        <f>Tabell2[[#This Row],[Søkt beløp 2025 ]]*54%</f>
        <v>32400.000000000004</v>
      </c>
      <c r="F6" s="16">
        <v>25931</v>
      </c>
      <c r="G6" s="1">
        <f>Tabell2[[#This Row],[Instilling StOr ]]/Tabell2[[#This Row],[Søkt beløp 2025 ]]</f>
        <v>0.43218333333333331</v>
      </c>
      <c r="H6" s="15">
        <f>Tabell2[[#This Row],[Instilling StOr ]]-Tabell2[[#This Row],[Mottatt i 2024 ]]</f>
        <v>-4069</v>
      </c>
      <c r="I6" s="43"/>
    </row>
    <row r="7" spans="1:9">
      <c r="A7" s="11" t="s">
        <v>5</v>
      </c>
      <c r="B7" s="12">
        <v>30</v>
      </c>
      <c r="C7" s="13">
        <v>12000</v>
      </c>
      <c r="D7" s="16">
        <v>50000</v>
      </c>
      <c r="E7" s="14">
        <f>Tabell2[[#This Row],[Søkt beløp 2025 ]]*54%</f>
        <v>27000</v>
      </c>
      <c r="F7" s="16">
        <v>25931</v>
      </c>
      <c r="G7" s="1">
        <f>Tabell2[[#This Row],[Instilling StOr ]]/Tabell2[[#This Row],[Søkt beløp 2025 ]]</f>
        <v>0.51861999999999997</v>
      </c>
      <c r="H7" s="15">
        <f>Tabell2[[#This Row],[Instilling StOr ]]-Tabell2[[#This Row],[Mottatt i 2024 ]]</f>
        <v>13931</v>
      </c>
      <c r="I7" s="43"/>
    </row>
    <row r="8" spans="1:9" ht="42">
      <c r="A8" s="17" t="s">
        <v>6</v>
      </c>
      <c r="B8" s="12">
        <v>7</v>
      </c>
      <c r="C8" s="13">
        <v>25000</v>
      </c>
      <c r="D8" s="16">
        <v>85000</v>
      </c>
      <c r="E8" s="14">
        <f>Tabell2[[#This Row],[Søkt beløp 2025 ]]*54%</f>
        <v>45900</v>
      </c>
      <c r="F8" s="16">
        <v>25931</v>
      </c>
      <c r="G8" s="1">
        <f>Tabell2[[#This Row],[Instilling StOr ]]/Tabell2[[#This Row],[Søkt beløp 2025 ]]</f>
        <v>0.30507058823529409</v>
      </c>
      <c r="H8" s="15">
        <f>Tabell2[[#This Row],[Instilling StOr ]]-Tabell2[[#This Row],[Mottatt i 2024 ]]</f>
        <v>931</v>
      </c>
      <c r="I8" s="43" t="s">
        <v>124</v>
      </c>
    </row>
    <row r="9" spans="1:9">
      <c r="A9" s="11" t="s">
        <v>7</v>
      </c>
      <c r="B9" s="12">
        <v>61</v>
      </c>
      <c r="C9" s="13">
        <v>16000</v>
      </c>
      <c r="D9" s="16">
        <v>75800</v>
      </c>
      <c r="E9" s="14">
        <f>Tabell2[[#This Row],[Søkt beløp 2025 ]]*54%</f>
        <v>40932</v>
      </c>
      <c r="F9" s="16">
        <v>25931</v>
      </c>
      <c r="G9" s="1">
        <f>Tabell2[[#This Row],[Instilling StOr ]]/Tabell2[[#This Row],[Søkt beløp 2025 ]]</f>
        <v>0.3420976253298153</v>
      </c>
      <c r="H9" s="15">
        <f>Tabell2[[#This Row],[Instilling StOr ]]-Tabell2[[#This Row],[Mottatt i 2024 ]]</f>
        <v>9931</v>
      </c>
      <c r="I9" s="43"/>
    </row>
    <row r="10" spans="1:9">
      <c r="A10" s="11" t="s">
        <v>8</v>
      </c>
      <c r="B10" s="12">
        <v>600</v>
      </c>
      <c r="C10" s="13">
        <v>6000</v>
      </c>
      <c r="D10" s="16">
        <v>37950</v>
      </c>
      <c r="E10" s="14">
        <f>Tabell2[[#This Row],[Søkt beløp 2025 ]]*54%</f>
        <v>20493</v>
      </c>
      <c r="F10" s="16">
        <v>25927</v>
      </c>
      <c r="G10" s="1">
        <f>Tabell2[[#This Row],[Instilling StOr ]]/Tabell2[[#This Row],[Søkt beløp 2025 ]]</f>
        <v>0.68318840579710149</v>
      </c>
      <c r="H10" s="15">
        <f>Tabell2[[#This Row],[Instilling StOr ]]-Tabell2[[#This Row],[Mottatt i 2024 ]]</f>
        <v>19927</v>
      </c>
      <c r="I10" s="43"/>
    </row>
    <row r="11" spans="1:9">
      <c r="A11" s="11" t="s">
        <v>9</v>
      </c>
      <c r="B11" s="12">
        <v>60</v>
      </c>
      <c r="C11" s="13">
        <v>15000</v>
      </c>
      <c r="D11" s="16">
        <v>30000</v>
      </c>
      <c r="E11" s="14">
        <f>Tabell2[[#This Row],[Søkt beløp 2025 ]]*54%</f>
        <v>16200.000000000002</v>
      </c>
      <c r="F11" s="16">
        <v>25931</v>
      </c>
      <c r="G11" s="1">
        <f>Tabell2[[#This Row],[Instilling StOr ]]/Tabell2[[#This Row],[Søkt beløp 2025 ]]</f>
        <v>0.86436666666666662</v>
      </c>
      <c r="H11" s="15">
        <f>Tabell2[[#This Row],[Instilling StOr ]]-Tabell2[[#This Row],[Mottatt i 2024 ]]</f>
        <v>10931</v>
      </c>
      <c r="I11" s="43"/>
    </row>
    <row r="12" spans="1:9">
      <c r="A12" s="11" t="s">
        <v>10</v>
      </c>
      <c r="B12" s="12">
        <v>100</v>
      </c>
      <c r="C12" s="13">
        <v>18500</v>
      </c>
      <c r="D12" s="16">
        <v>24498</v>
      </c>
      <c r="E12" s="14">
        <f>Tabell2[[#This Row],[Søkt beløp 2025 ]]*54%</f>
        <v>13228.92</v>
      </c>
      <c r="F12" s="16">
        <v>24498</v>
      </c>
      <c r="G12" s="1">
        <f>Tabell2[[#This Row],[Instilling StOr ]]/Tabell2[[#This Row],[Søkt beløp 2025 ]]</f>
        <v>1</v>
      </c>
      <c r="H12" s="15">
        <f>Tabell2[[#This Row],[Instilling StOr ]]-Tabell2[[#This Row],[Mottatt i 2024 ]]</f>
        <v>5998</v>
      </c>
      <c r="I12" s="43" t="s">
        <v>127</v>
      </c>
    </row>
    <row r="13" spans="1:9">
      <c r="A13" s="11" t="s">
        <v>11</v>
      </c>
      <c r="B13" s="12">
        <v>126</v>
      </c>
      <c r="C13" s="13">
        <v>15000</v>
      </c>
      <c r="D13" s="16">
        <v>153533</v>
      </c>
      <c r="E13" s="14">
        <f>Tabell2[[#This Row],[Søkt beløp 2025 ]]*54%</f>
        <v>82907.820000000007</v>
      </c>
      <c r="F13" s="16">
        <v>25931</v>
      </c>
      <c r="G13" s="1">
        <f>Tabell2[[#This Row],[Instilling StOr ]]/Tabell2[[#This Row],[Søkt beløp 2025 ]]</f>
        <v>0.16889528635537637</v>
      </c>
      <c r="H13" s="15">
        <f>Tabell2[[#This Row],[Instilling StOr ]]-Tabell2[[#This Row],[Mottatt i 2024 ]]</f>
        <v>10931</v>
      </c>
      <c r="I13" s="43"/>
    </row>
    <row r="14" spans="1:9" ht="42">
      <c r="A14" s="18" t="s">
        <v>31</v>
      </c>
      <c r="B14" s="12">
        <v>270</v>
      </c>
      <c r="C14" s="13"/>
      <c r="D14" s="16">
        <v>50000</v>
      </c>
      <c r="E14" s="14">
        <f>Tabell2[[#This Row],[Søkt beløp 2025 ]]*54%</f>
        <v>27000</v>
      </c>
      <c r="F14" s="16">
        <v>0</v>
      </c>
      <c r="G14" s="1">
        <f>Tabell2[[#This Row],[Instilling StOr ]]/Tabell2[[#This Row],[Søkt beløp 2025 ]]</f>
        <v>0</v>
      </c>
      <c r="H14" s="15">
        <f>Tabell2[[#This Row],[Instilling StOr ]]-Tabell2[[#This Row],[Mottatt i 2024 ]]</f>
        <v>0</v>
      </c>
      <c r="I14" s="43" t="s">
        <v>55</v>
      </c>
    </row>
    <row r="15" spans="1:9">
      <c r="A15" s="11" t="s">
        <v>12</v>
      </c>
      <c r="B15" s="12">
        <v>60</v>
      </c>
      <c r="C15" s="13">
        <v>18500</v>
      </c>
      <c r="D15" s="16">
        <v>30000</v>
      </c>
      <c r="E15" s="14">
        <f>Tabell2[[#This Row],[Søkt beløp 2025 ]]*54%</f>
        <v>16200.000000000002</v>
      </c>
      <c r="F15" s="16">
        <v>25931</v>
      </c>
      <c r="G15" s="1">
        <f>Tabell2[[#This Row],[Instilling StOr ]]/Tabell2[[#This Row],[Søkt beløp 2025 ]]</f>
        <v>0.86436666666666662</v>
      </c>
      <c r="H15" s="15">
        <f>Tabell2[[#This Row],[Instilling StOr ]]-Tabell2[[#This Row],[Mottatt i 2024 ]]</f>
        <v>7431</v>
      </c>
      <c r="I15" s="43"/>
    </row>
    <row r="16" spans="1:9" ht="63">
      <c r="A16" s="18" t="s">
        <v>44</v>
      </c>
      <c r="B16" s="12">
        <v>35</v>
      </c>
      <c r="C16" s="13">
        <v>0</v>
      </c>
      <c r="D16" s="16">
        <v>20000</v>
      </c>
      <c r="E16" s="14">
        <f>Tabell2[[#This Row],[Søkt beløp 2025 ]]*54%</f>
        <v>10800</v>
      </c>
      <c r="F16" s="16">
        <v>0</v>
      </c>
      <c r="G16" s="1">
        <f>Tabell2[[#This Row],[Instilling StOr ]]/Tabell2[[#This Row],[Søkt beløp 2025 ]]</f>
        <v>0</v>
      </c>
      <c r="H16" s="15">
        <f>Tabell2[[#This Row],[Instilling StOr ]]-Tabell2[[#This Row],[Mottatt i 2024 ]]</f>
        <v>0</v>
      </c>
      <c r="I16" s="43" t="s">
        <v>57</v>
      </c>
    </row>
    <row r="17" spans="1:9" ht="42">
      <c r="A17" s="11" t="s">
        <v>13</v>
      </c>
      <c r="B17" s="12">
        <v>17</v>
      </c>
      <c r="C17" s="13">
        <v>18500</v>
      </c>
      <c r="D17" s="16">
        <v>40000</v>
      </c>
      <c r="E17" s="14">
        <f>Tabell2[[#This Row],[Søkt beløp 2025 ]]*54%</f>
        <v>21600</v>
      </c>
      <c r="F17" s="16">
        <v>40000</v>
      </c>
      <c r="G17" s="1">
        <f>Tabell2[[#This Row],[Instilling StOr ]]/Tabell2[[#This Row],[Søkt beløp 2025 ]]</f>
        <v>1</v>
      </c>
      <c r="H17" s="15">
        <f>Tabell2[[#This Row],[Instilling StOr ]]-Tabell2[[#This Row],[Mottatt i 2024 ]]</f>
        <v>21500</v>
      </c>
      <c r="I17" s="43" t="s">
        <v>58</v>
      </c>
    </row>
    <row r="18" spans="1:9" ht="42">
      <c r="A18" s="11" t="s">
        <v>14</v>
      </c>
      <c r="B18" s="12">
        <v>154</v>
      </c>
      <c r="C18" s="13">
        <v>18500</v>
      </c>
      <c r="D18" s="16">
        <v>98334</v>
      </c>
      <c r="E18" s="14">
        <f>Tabell2[[#This Row],[Søkt beløp 2025 ]]*54%</f>
        <v>53100.36</v>
      </c>
      <c r="F18" s="16">
        <v>25931</v>
      </c>
      <c r="G18" s="1">
        <f>Tabell2[[#This Row],[Instilling StOr ]]/Tabell2[[#This Row],[Søkt beløp 2025 ]]</f>
        <v>0.2637032969268005</v>
      </c>
      <c r="H18" s="15">
        <f>Tabell2[[#This Row],[Instilling StOr ]]-Tabell2[[#This Row],[Mottatt i 2024 ]]</f>
        <v>7431</v>
      </c>
      <c r="I18" s="43" t="s">
        <v>128</v>
      </c>
    </row>
    <row r="19" spans="1:9" ht="42">
      <c r="A19" s="11" t="s">
        <v>50</v>
      </c>
      <c r="B19" s="12">
        <v>103</v>
      </c>
      <c r="C19" s="13">
        <v>15000</v>
      </c>
      <c r="D19" s="16">
        <v>71500</v>
      </c>
      <c r="E19" s="14">
        <f>Tabell2[[#This Row],[Søkt beløp 2025 ]]*54%</f>
        <v>38610</v>
      </c>
      <c r="F19" s="16">
        <v>0</v>
      </c>
      <c r="G19" s="1">
        <f>Tabell2[[#This Row],[Instilling StOr ]]/Tabell2[[#This Row],[Søkt beløp 2025 ]]</f>
        <v>0</v>
      </c>
      <c r="H19" s="15">
        <f>Tabell2[[#This Row],[Instilling StOr ]]-Tabell2[[#This Row],[Mottatt i 2024 ]]</f>
        <v>-15000</v>
      </c>
      <c r="I19" s="43" t="s">
        <v>52</v>
      </c>
    </row>
    <row r="20" spans="1:9" ht="42">
      <c r="A20" s="11" t="s">
        <v>15</v>
      </c>
      <c r="B20" s="12">
        <v>150</v>
      </c>
      <c r="C20" s="13">
        <v>10000</v>
      </c>
      <c r="D20" s="16">
        <v>20000</v>
      </c>
      <c r="E20" s="14">
        <f>Tabell2[[#This Row],[Søkt beløp 2025 ]]*54%</f>
        <v>10800</v>
      </c>
      <c r="F20" s="16">
        <v>0</v>
      </c>
      <c r="G20" s="1">
        <f>Tabell2[[#This Row],[Instilling StOr ]]/Tabell2[[#This Row],[Søkt beløp 2025 ]]</f>
        <v>0</v>
      </c>
      <c r="H20" s="15">
        <f>Tabell2[[#This Row],[Instilling StOr ]]-Tabell2[[#This Row],[Mottatt i 2024 ]]</f>
        <v>-10000</v>
      </c>
      <c r="I20" s="43" t="s">
        <v>53</v>
      </c>
    </row>
    <row r="21" spans="1:9" ht="42">
      <c r="A21" s="11" t="s">
        <v>16</v>
      </c>
      <c r="B21" s="12">
        <v>211</v>
      </c>
      <c r="C21" s="13">
        <v>40000</v>
      </c>
      <c r="D21" s="16">
        <v>100002</v>
      </c>
      <c r="E21" s="14">
        <f>Tabell2[[#This Row],[Søkt beløp 2025 ]]*54%</f>
        <v>54001.08</v>
      </c>
      <c r="F21" s="16">
        <v>80000</v>
      </c>
      <c r="G21" s="1">
        <f>Tabell2[[#This Row],[Instilling StOr ]]/Tabell2[[#This Row],[Søkt beløp 2025 ]]</f>
        <v>0.79998400031999362</v>
      </c>
      <c r="H21" s="15">
        <f>Tabell2[[#This Row],[Instilling StOr ]]-Tabell2[[#This Row],[Mottatt i 2024 ]]</f>
        <v>40000</v>
      </c>
      <c r="I21" s="43" t="s">
        <v>123</v>
      </c>
    </row>
    <row r="22" spans="1:9">
      <c r="A22" s="11" t="s">
        <v>17</v>
      </c>
      <c r="B22" s="12">
        <v>50</v>
      </c>
      <c r="C22" s="13">
        <v>16000</v>
      </c>
      <c r="D22" s="16">
        <v>20000</v>
      </c>
      <c r="E22" s="14">
        <f>Tabell2[[#This Row],[Søkt beløp 2025 ]]*54%</f>
        <v>10800</v>
      </c>
      <c r="F22" s="16">
        <v>20000</v>
      </c>
      <c r="G22" s="1">
        <f>Tabell2[[#This Row],[Instilling StOr ]]/Tabell2[[#This Row],[Søkt beløp 2025 ]]</f>
        <v>1</v>
      </c>
      <c r="H22" s="15">
        <f>Tabell2[[#This Row],[Instilling StOr ]]-Tabell2[[#This Row],[Mottatt i 2024 ]]</f>
        <v>4000</v>
      </c>
      <c r="I22" s="43" t="s">
        <v>127</v>
      </c>
    </row>
    <row r="23" spans="1:9">
      <c r="A23" s="11" t="s">
        <v>18</v>
      </c>
      <c r="B23" s="12">
        <v>100</v>
      </c>
      <c r="C23" s="13">
        <v>15000</v>
      </c>
      <c r="D23" s="16">
        <v>36000</v>
      </c>
      <c r="E23" s="14">
        <f>Tabell2[[#This Row],[Søkt beløp 2025 ]]*54%</f>
        <v>19440</v>
      </c>
      <c r="F23" s="16">
        <v>25931</v>
      </c>
      <c r="G23" s="1">
        <f>Tabell2[[#This Row],[Instilling StOr ]]/Tabell2[[#This Row],[Søkt beløp 2025 ]]</f>
        <v>0.72030555555555553</v>
      </c>
      <c r="H23" s="15">
        <f>Tabell2[[#This Row],[Instilling StOr ]]-Tabell2[[#This Row],[Mottatt i 2024 ]]</f>
        <v>10931</v>
      </c>
      <c r="I23" s="43"/>
    </row>
    <row r="24" spans="1:9" s="24" customFormat="1" ht="42">
      <c r="A24" s="19" t="s">
        <v>19</v>
      </c>
      <c r="B24" s="20">
        <v>7</v>
      </c>
      <c r="C24" s="21">
        <v>0</v>
      </c>
      <c r="D24" s="22">
        <v>156300</v>
      </c>
      <c r="E24" s="14">
        <f>Tabell2[[#This Row],[Søkt beløp 2025 ]]*54%</f>
        <v>84402</v>
      </c>
      <c r="F24" s="22">
        <v>25931</v>
      </c>
      <c r="G24" s="40">
        <f>Tabell2[[#This Row],[Instilling StOr ]]/Tabell2[[#This Row],[Søkt beløp 2025 ]]</f>
        <v>0.16590531030070377</v>
      </c>
      <c r="H24" s="23">
        <f>Tabell2[[#This Row],[Instilling StOr ]]-Tabell2[[#This Row],[Mottatt i 2024 ]]</f>
        <v>25931</v>
      </c>
      <c r="I24" s="44" t="s">
        <v>122</v>
      </c>
    </row>
    <row r="25" spans="1:9">
      <c r="A25" s="18" t="s">
        <v>32</v>
      </c>
      <c r="B25" s="12">
        <v>8</v>
      </c>
      <c r="C25" s="13"/>
      <c r="D25" s="16">
        <v>16368</v>
      </c>
      <c r="E25" s="14">
        <f>Tabell2[[#This Row],[Søkt beløp 2025 ]]*54%</f>
        <v>8838.7200000000012</v>
      </c>
      <c r="F25" s="16">
        <v>16368</v>
      </c>
      <c r="G25" s="1">
        <f>Tabell2[[#This Row],[Instilling StOr ]]/Tabell2[[#This Row],[Søkt beløp 2025 ]]</f>
        <v>1</v>
      </c>
      <c r="H25" s="15">
        <f>Tabell2[[#This Row],[Instilling StOr ]]-Tabell2[[#This Row],[Mottatt i 2024 ]]</f>
        <v>16368</v>
      </c>
      <c r="I25" s="43" t="s">
        <v>127</v>
      </c>
    </row>
    <row r="26" spans="1:9">
      <c r="A26" s="18" t="s">
        <v>33</v>
      </c>
      <c r="B26" s="12">
        <v>1000</v>
      </c>
      <c r="C26" s="13"/>
      <c r="D26" s="16">
        <v>55000</v>
      </c>
      <c r="E26" s="14">
        <f>Tabell2[[#This Row],[Søkt beløp 2025 ]]*54%</f>
        <v>29700.000000000004</v>
      </c>
      <c r="F26" s="16">
        <v>25931</v>
      </c>
      <c r="G26" s="1">
        <f>Tabell2[[#This Row],[Instilling StOr ]]/Tabell2[[#This Row],[Søkt beløp 2025 ]]</f>
        <v>0.47147272727272727</v>
      </c>
      <c r="H26" s="15">
        <f>Tabell2[[#This Row],[Instilling StOr ]]-Tabell2[[#This Row],[Mottatt i 2024 ]]</f>
        <v>25931</v>
      </c>
      <c r="I26" s="43"/>
    </row>
    <row r="27" spans="1:9" ht="42">
      <c r="A27" s="11" t="s">
        <v>20</v>
      </c>
      <c r="B27" s="12"/>
      <c r="C27" s="13">
        <v>18500</v>
      </c>
      <c r="D27" s="16">
        <v>138300</v>
      </c>
      <c r="E27" s="14">
        <f>Tabell2[[#This Row],[Søkt beløp 2025 ]]*54%</f>
        <v>74682</v>
      </c>
      <c r="F27" s="16">
        <v>0</v>
      </c>
      <c r="G27" s="1">
        <f>Tabell2[[#This Row],[Instilling StOr ]]/Tabell2[[#This Row],[Søkt beløp 2025 ]]</f>
        <v>0</v>
      </c>
      <c r="H27" s="15">
        <f>Tabell2[[#This Row],[Instilling StOr ]]-Tabell2[[#This Row],[Mottatt i 2024 ]]</f>
        <v>-18500</v>
      </c>
      <c r="I27" s="43" t="s">
        <v>56</v>
      </c>
    </row>
    <row r="28" spans="1:9">
      <c r="A28" s="18" t="s">
        <v>34</v>
      </c>
      <c r="B28" s="12">
        <v>100</v>
      </c>
      <c r="C28" s="13"/>
      <c r="D28" s="16">
        <v>20000</v>
      </c>
      <c r="E28" s="14">
        <f>Tabell2[[#This Row],[Søkt beløp 2025 ]]*54%</f>
        <v>10800</v>
      </c>
      <c r="F28" s="16">
        <v>20000</v>
      </c>
      <c r="G28" s="1">
        <f>Tabell2[[#This Row],[Instilling StOr ]]/Tabell2[[#This Row],[Søkt beløp 2025 ]]</f>
        <v>1</v>
      </c>
      <c r="H28" s="15">
        <f>Tabell2[[#This Row],[Instilling StOr ]]-Tabell2[[#This Row],[Mottatt i 2024 ]]</f>
        <v>20000</v>
      </c>
      <c r="I28" s="43" t="s">
        <v>127</v>
      </c>
    </row>
    <row r="29" spans="1:9" ht="42">
      <c r="A29" s="18" t="s">
        <v>35</v>
      </c>
      <c r="B29" s="12"/>
      <c r="C29" s="13"/>
      <c r="D29" s="16">
        <v>25000</v>
      </c>
      <c r="E29" s="14">
        <f>Tabell2[[#This Row],[Søkt beløp 2025 ]]*54%</f>
        <v>13500</v>
      </c>
      <c r="F29" s="16">
        <v>0</v>
      </c>
      <c r="G29" s="1">
        <f>Tabell2[[#This Row],[Instilling StOr ]]/Tabell2[[#This Row],[Søkt beløp 2025 ]]</f>
        <v>0</v>
      </c>
      <c r="H29" s="15">
        <f>Tabell2[[#This Row],[Instilling StOr ]]-Tabell2[[#This Row],[Mottatt i 2024 ]]</f>
        <v>0</v>
      </c>
      <c r="I29" s="43" t="s">
        <v>56</v>
      </c>
    </row>
    <row r="30" spans="1:9">
      <c r="A30" s="11" t="s">
        <v>21</v>
      </c>
      <c r="B30" s="12">
        <v>100</v>
      </c>
      <c r="C30" s="13">
        <v>15000</v>
      </c>
      <c r="D30" s="16">
        <v>35000</v>
      </c>
      <c r="E30" s="14">
        <f>Tabell2[[#This Row],[Søkt beløp 2025 ]]*54%</f>
        <v>18900</v>
      </c>
      <c r="F30" s="16">
        <v>25931</v>
      </c>
      <c r="G30" s="1">
        <f>Tabell2[[#This Row],[Instilling StOr ]]/Tabell2[[#This Row],[Søkt beløp 2025 ]]</f>
        <v>0.74088571428571426</v>
      </c>
      <c r="H30" s="15">
        <f>Tabell2[[#This Row],[Instilling StOr ]]-Tabell2[[#This Row],[Mottatt i 2024 ]]</f>
        <v>10931</v>
      </c>
      <c r="I30" s="43"/>
    </row>
    <row r="31" spans="1:9">
      <c r="A31" s="11" t="s">
        <v>22</v>
      </c>
      <c r="B31" s="12">
        <v>780</v>
      </c>
      <c r="C31" s="13">
        <v>15000</v>
      </c>
      <c r="D31" s="16">
        <v>23077</v>
      </c>
      <c r="E31" s="14">
        <f>Tabell2[[#This Row],[Søkt beløp 2025 ]]*54%</f>
        <v>12461.58</v>
      </c>
      <c r="F31" s="16">
        <v>23077</v>
      </c>
      <c r="G31" s="1">
        <f>Tabell2[[#This Row],[Instilling StOr ]]/Tabell2[[#This Row],[Søkt beløp 2025 ]]</f>
        <v>1</v>
      </c>
      <c r="H31" s="15">
        <f>Tabell2[[#This Row],[Instilling StOr ]]-Tabell2[[#This Row],[Mottatt i 2024 ]]</f>
        <v>8077</v>
      </c>
      <c r="I31" s="43" t="s">
        <v>127</v>
      </c>
    </row>
    <row r="32" spans="1:9">
      <c r="A32" s="18" t="s">
        <v>36</v>
      </c>
      <c r="B32" s="12">
        <v>80</v>
      </c>
      <c r="C32" s="13"/>
      <c r="D32" s="16">
        <v>5000</v>
      </c>
      <c r="E32" s="14">
        <f>Tabell2[[#This Row],[Søkt beløp 2025 ]]*54%</f>
        <v>2700</v>
      </c>
      <c r="F32" s="16">
        <v>5000</v>
      </c>
      <c r="G32" s="1">
        <f>Tabell2[[#This Row],[Instilling StOr ]]/Tabell2[[#This Row],[Søkt beløp 2025 ]]</f>
        <v>1</v>
      </c>
      <c r="H32" s="15">
        <f>Tabell2[[#This Row],[Instilling StOr ]]-Tabell2[[#This Row],[Mottatt i 2024 ]]</f>
        <v>5000</v>
      </c>
      <c r="I32" s="43" t="s">
        <v>127</v>
      </c>
    </row>
    <row r="33" spans="1:9">
      <c r="A33" s="11" t="s">
        <v>49</v>
      </c>
      <c r="B33" s="12">
        <v>35</v>
      </c>
      <c r="C33" s="13">
        <v>18500</v>
      </c>
      <c r="D33" s="16">
        <v>40000</v>
      </c>
      <c r="E33" s="14">
        <f>Tabell2[[#This Row],[Søkt beløp 2025 ]]*54%</f>
        <v>21600</v>
      </c>
      <c r="F33" s="16">
        <v>25931</v>
      </c>
      <c r="G33" s="1">
        <f>Tabell2[[#This Row],[Instilling StOr ]]/Tabell2[[#This Row],[Søkt beløp 2025 ]]</f>
        <v>0.64827500000000005</v>
      </c>
      <c r="H33" s="15">
        <f>Tabell2[[#This Row],[Instilling StOr ]]-Tabell2[[#This Row],[Mottatt i 2024 ]]</f>
        <v>7431</v>
      </c>
      <c r="I33" s="43"/>
    </row>
    <row r="34" spans="1:9" ht="42">
      <c r="A34" s="18" t="s">
        <v>37</v>
      </c>
      <c r="B34" s="12">
        <v>62</v>
      </c>
      <c r="C34" s="13"/>
      <c r="D34" s="16">
        <v>100000</v>
      </c>
      <c r="E34" s="14">
        <f>Tabell2[[#This Row],[Søkt beløp 2025 ]]*54%</f>
        <v>54000</v>
      </c>
      <c r="F34" s="16">
        <v>25931</v>
      </c>
      <c r="G34" s="1">
        <f>Tabell2[[#This Row],[Instilling StOr ]]/Tabell2[[#This Row],[Søkt beløp 2025 ]]</f>
        <v>0.25930999999999998</v>
      </c>
      <c r="H34" s="15">
        <f>Tabell2[[#This Row],[Instilling StOr ]]-Tabell2[[#This Row],[Mottatt i 2024 ]]</f>
        <v>25931</v>
      </c>
      <c r="I34" s="43" t="s">
        <v>126</v>
      </c>
    </row>
    <row r="35" spans="1:9">
      <c r="A35" s="18" t="s">
        <v>38</v>
      </c>
      <c r="B35" s="12">
        <v>6</v>
      </c>
      <c r="C35" s="13"/>
      <c r="D35" s="16">
        <v>34200</v>
      </c>
      <c r="E35" s="14">
        <f>Tabell2[[#This Row],[Søkt beløp 2025 ]]*54%</f>
        <v>18468</v>
      </c>
      <c r="F35" s="16">
        <v>25931</v>
      </c>
      <c r="G35" s="1">
        <f>Tabell2[[#This Row],[Instilling StOr ]]/Tabell2[[#This Row],[Søkt beløp 2025 ]]</f>
        <v>0.7582163742690059</v>
      </c>
      <c r="H35" s="15">
        <f>Tabell2[[#This Row],[Instilling StOr ]]-Tabell2[[#This Row],[Mottatt i 2024 ]]</f>
        <v>25931</v>
      </c>
      <c r="I35" s="43"/>
    </row>
    <row r="36" spans="1:9">
      <c r="A36" s="18" t="s">
        <v>39</v>
      </c>
      <c r="B36" s="12">
        <v>15</v>
      </c>
      <c r="C36" s="13"/>
      <c r="D36" s="16">
        <v>10002</v>
      </c>
      <c r="E36" s="14">
        <f>Tabell2[[#This Row],[Søkt beløp 2025 ]]*54%</f>
        <v>5401.08</v>
      </c>
      <c r="F36" s="16">
        <v>10002</v>
      </c>
      <c r="G36" s="1">
        <f>Tabell2[[#This Row],[Instilling StOr ]]/Tabell2[[#This Row],[Søkt beløp 2025 ]]</f>
        <v>1</v>
      </c>
      <c r="H36" s="15">
        <f>Tabell2[[#This Row],[Instilling StOr ]]-Tabell2[[#This Row],[Mottatt i 2024 ]]</f>
        <v>10002</v>
      </c>
      <c r="I36" s="43" t="s">
        <v>127</v>
      </c>
    </row>
    <row r="37" spans="1:9">
      <c r="A37" s="11" t="s">
        <v>23</v>
      </c>
      <c r="B37" s="12">
        <v>41</v>
      </c>
      <c r="C37" s="13">
        <v>13000</v>
      </c>
      <c r="D37" s="16">
        <v>20000</v>
      </c>
      <c r="E37" s="14">
        <f>Tabell2[[#This Row],[Søkt beløp 2025 ]]*54%</f>
        <v>10800</v>
      </c>
      <c r="F37" s="16">
        <v>20000</v>
      </c>
      <c r="G37" s="1">
        <f>Tabell2[[#This Row],[Instilling StOr ]]/Tabell2[[#This Row],[Søkt beløp 2025 ]]</f>
        <v>1</v>
      </c>
      <c r="H37" s="15">
        <f>Tabell2[[#This Row],[Instilling StOr ]]-Tabell2[[#This Row],[Mottatt i 2024 ]]</f>
        <v>7000</v>
      </c>
      <c r="I37" s="43" t="s">
        <v>127</v>
      </c>
    </row>
    <row r="38" spans="1:9" ht="63">
      <c r="A38" s="11" t="s">
        <v>45</v>
      </c>
      <c r="B38" s="12">
        <v>90</v>
      </c>
      <c r="C38" s="13">
        <v>18500</v>
      </c>
      <c r="D38" s="16">
        <v>60000</v>
      </c>
      <c r="E38" s="14">
        <f>Tabell2[[#This Row],[Søkt beløp 2025 ]]*54%</f>
        <v>32400.000000000004</v>
      </c>
      <c r="F38" s="16">
        <v>0</v>
      </c>
      <c r="G38" s="1">
        <f>Tabell2[[#This Row],[Instilling StOr ]]/Tabell2[[#This Row],[Søkt beløp 2025 ]]</f>
        <v>0</v>
      </c>
      <c r="H38" s="15">
        <f>Tabell2[[#This Row],[Instilling StOr ]]-Tabell2[[#This Row],[Mottatt i 2024 ]]</f>
        <v>-18500</v>
      </c>
      <c r="I38" s="43" t="s">
        <v>129</v>
      </c>
    </row>
    <row r="39" spans="1:9">
      <c r="A39" s="11" t="s">
        <v>47</v>
      </c>
      <c r="B39" s="12">
        <v>160</v>
      </c>
      <c r="C39" s="13">
        <v>27000</v>
      </c>
      <c r="D39" s="16">
        <v>55000</v>
      </c>
      <c r="E39" s="14">
        <f>Tabell2[[#This Row],[Søkt beløp 2025 ]]*54%</f>
        <v>29700.000000000004</v>
      </c>
      <c r="F39" s="16">
        <v>25931</v>
      </c>
      <c r="G39" s="1">
        <f>Tabell2[[#This Row],[Instilling StOr ]]/Tabell2[[#This Row],[Søkt beløp 2025 ]]</f>
        <v>0.47147272727272727</v>
      </c>
      <c r="H39" s="15">
        <f>Tabell2[[#This Row],[Instilling StOr ]]-Tabell2[[#This Row],[Mottatt i 2024 ]]</f>
        <v>-1069</v>
      </c>
      <c r="I39" s="43"/>
    </row>
    <row r="40" spans="1:9" ht="42">
      <c r="A40" s="11" t="s">
        <v>40</v>
      </c>
      <c r="B40" s="12">
        <v>590</v>
      </c>
      <c r="C40" s="13"/>
      <c r="D40" s="16">
        <v>50000</v>
      </c>
      <c r="E40" s="14">
        <f>Tabell2[[#This Row],[Søkt beløp 2025 ]]*54%</f>
        <v>27000</v>
      </c>
      <c r="F40" s="16">
        <v>0</v>
      </c>
      <c r="G40" s="1">
        <f>Tabell2[[#This Row],[Instilling StOr ]]/Tabell2[[#This Row],[Søkt beløp 2025 ]]</f>
        <v>0</v>
      </c>
      <c r="H40" s="15">
        <f>Tabell2[[#This Row],[Instilling StOr ]]-Tabell2[[#This Row],[Mottatt i 2024 ]]</f>
        <v>0</v>
      </c>
      <c r="I40" s="43" t="s">
        <v>54</v>
      </c>
    </row>
    <row r="41" spans="1:9">
      <c r="A41" s="25" t="s">
        <v>24</v>
      </c>
      <c r="B41" s="26"/>
      <c r="C41" s="27">
        <f>SUM(C4:C39)</f>
        <v>444500</v>
      </c>
      <c r="D41" s="27">
        <f>SUM(Tabell2[[Søkt beløp 2025 ]])</f>
        <v>1909739</v>
      </c>
      <c r="E41" s="27">
        <f>SUM(E4:E40)</f>
        <v>1031259.0599999998</v>
      </c>
      <c r="F41" s="27">
        <f>SUM(Tabell2[[Instilling StOr ]])</f>
        <v>745699</v>
      </c>
      <c r="G41" s="41">
        <f>AVERAGE(G4:G40)</f>
        <v>0.54241457355695732</v>
      </c>
      <c r="H41" s="28">
        <f>F41-C41</f>
        <v>301199</v>
      </c>
    </row>
    <row r="42" spans="1:9">
      <c r="A42" s="5"/>
      <c r="B42" s="3"/>
    </row>
    <row r="43" spans="1:9">
      <c r="A43" s="29" t="s">
        <v>25</v>
      </c>
      <c r="B43" s="30" t="s">
        <v>26</v>
      </c>
    </row>
    <row r="44" spans="1:9">
      <c r="A44" s="31" t="s">
        <v>27</v>
      </c>
      <c r="B44" s="32">
        <v>745698.93</v>
      </c>
    </row>
    <row r="45" spans="1:9">
      <c r="A45" s="31" t="s">
        <v>28</v>
      </c>
      <c r="B45" s="33">
        <f>F41</f>
        <v>745699</v>
      </c>
    </row>
    <row r="46" spans="1:9">
      <c r="A46" s="34"/>
      <c r="B46" s="35"/>
    </row>
    <row r="47" spans="1:9">
      <c r="A47" s="36" t="s">
        <v>29</v>
      </c>
      <c r="B47" s="37">
        <f>B44-B45</f>
        <v>-6.9999999948777258E-2</v>
      </c>
    </row>
  </sheetData>
  <phoneticPr fontId="7" type="noConversion"/>
  <pageMargins left="0.7" right="0.7" top="0.75" bottom="0.75" header="0.3" footer="0.3"/>
  <pageSetup paperSize="9" orientation="portrait" verticalDpi="0"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BF434-2F5D-4200-9647-6FD37694AD83}">
  <dimension ref="C5:AP22"/>
  <sheetViews>
    <sheetView topLeftCell="G4" workbookViewId="0">
      <selection activeCell="M20" sqref="M20"/>
    </sheetView>
  </sheetViews>
  <sheetFormatPr baseColWidth="10" defaultRowHeight="14"/>
  <cols>
    <col min="3" max="3" width="19.33203125" bestFit="1" customWidth="1"/>
    <col min="6" max="6" width="17.58203125" bestFit="1" customWidth="1"/>
    <col min="10" max="10" width="18" bestFit="1" customWidth="1"/>
    <col min="11" max="11" width="23" bestFit="1" customWidth="1"/>
    <col min="15" max="15" width="19.5" bestFit="1" customWidth="1"/>
    <col min="27" max="27" width="15.33203125" bestFit="1" customWidth="1"/>
    <col min="37" max="37" width="14.83203125" bestFit="1" customWidth="1"/>
    <col min="38" max="38" width="15.5" bestFit="1" customWidth="1"/>
    <col min="40" max="40" width="20.5" bestFit="1" customWidth="1"/>
    <col min="41" max="41" width="8.33203125" bestFit="1" customWidth="1"/>
  </cols>
  <sheetData>
    <row r="5" spans="3:42" ht="14.5" thickBot="1"/>
    <row r="6" spans="3:42" ht="14.5" thickBot="1">
      <c r="C6" s="61" t="s">
        <v>59</v>
      </c>
      <c r="D6" s="45" t="s">
        <v>60</v>
      </c>
      <c r="E6" s="46" t="s">
        <v>61</v>
      </c>
      <c r="F6" s="46" t="s">
        <v>62</v>
      </c>
      <c r="G6" s="47" t="s">
        <v>63</v>
      </c>
      <c r="H6" s="48" t="s">
        <v>64</v>
      </c>
      <c r="I6" s="47" t="s">
        <v>65</v>
      </c>
      <c r="J6" s="48" t="s">
        <v>66</v>
      </c>
      <c r="K6" s="48" t="s">
        <v>67</v>
      </c>
      <c r="L6" s="46" t="s">
        <v>68</v>
      </c>
      <c r="M6" s="46" t="s">
        <v>69</v>
      </c>
      <c r="N6" s="46" t="s">
        <v>70</v>
      </c>
      <c r="O6" s="46" t="s">
        <v>71</v>
      </c>
      <c r="P6" s="46" t="s">
        <v>72</v>
      </c>
      <c r="Q6" s="46" t="s">
        <v>73</v>
      </c>
      <c r="R6" s="46" t="s">
        <v>9</v>
      </c>
      <c r="S6" s="46" t="s">
        <v>74</v>
      </c>
      <c r="T6" s="46" t="s">
        <v>11</v>
      </c>
      <c r="U6" s="46" t="s">
        <v>75</v>
      </c>
      <c r="V6" s="46" t="s">
        <v>76</v>
      </c>
      <c r="W6" s="46" t="s">
        <v>77</v>
      </c>
      <c r="X6" s="46" t="s">
        <v>78</v>
      </c>
      <c r="Y6" s="46" t="s">
        <v>79</v>
      </c>
      <c r="Z6" s="46" t="s">
        <v>80</v>
      </c>
      <c r="AA6" s="46" t="s">
        <v>81</v>
      </c>
      <c r="AB6" s="46" t="s">
        <v>82</v>
      </c>
      <c r="AC6" s="46" t="s">
        <v>83</v>
      </c>
      <c r="AD6" s="46" t="s">
        <v>32</v>
      </c>
      <c r="AE6" s="46" t="s">
        <v>84</v>
      </c>
      <c r="AF6" s="46" t="s">
        <v>20</v>
      </c>
      <c r="AG6" s="46" t="s">
        <v>85</v>
      </c>
      <c r="AH6" s="46" t="s">
        <v>86</v>
      </c>
      <c r="AI6" s="46" t="s">
        <v>87</v>
      </c>
      <c r="AJ6" s="46" t="s">
        <v>88</v>
      </c>
      <c r="AK6" s="46" t="s">
        <v>89</v>
      </c>
      <c r="AL6" s="46" t="s">
        <v>36</v>
      </c>
      <c r="AM6" s="46" t="s">
        <v>90</v>
      </c>
      <c r="AN6" s="46" t="s">
        <v>91</v>
      </c>
      <c r="AO6" s="46" t="s">
        <v>92</v>
      </c>
      <c r="AP6" s="66" t="s">
        <v>93</v>
      </c>
    </row>
    <row r="7" spans="3:42">
      <c r="C7" s="62" t="s">
        <v>94</v>
      </c>
      <c r="D7" s="49" t="s">
        <v>95</v>
      </c>
      <c r="E7" s="50" t="s">
        <v>96</v>
      </c>
      <c r="F7" s="50" t="s">
        <v>95</v>
      </c>
      <c r="G7" s="51" t="s">
        <v>95</v>
      </c>
      <c r="H7" s="51" t="s">
        <v>95</v>
      </c>
      <c r="I7" s="51" t="s">
        <v>95</v>
      </c>
      <c r="J7" s="52" t="s">
        <v>95</v>
      </c>
      <c r="K7" s="53" t="s">
        <v>95</v>
      </c>
      <c r="L7" s="50" t="s">
        <v>95</v>
      </c>
      <c r="M7" s="50" t="s">
        <v>95</v>
      </c>
      <c r="N7" s="50" t="s">
        <v>95</v>
      </c>
      <c r="O7" s="50" t="s">
        <v>95</v>
      </c>
      <c r="P7" s="50" t="s">
        <v>95</v>
      </c>
      <c r="Q7" s="50" t="s">
        <v>95</v>
      </c>
      <c r="R7" s="50" t="s">
        <v>95</v>
      </c>
      <c r="S7" s="50" t="s">
        <v>95</v>
      </c>
      <c r="T7" s="50" t="s">
        <v>95</v>
      </c>
      <c r="U7" s="50" t="s">
        <v>95</v>
      </c>
      <c r="V7" s="50" t="s">
        <v>95</v>
      </c>
      <c r="W7" s="50" t="s">
        <v>95</v>
      </c>
      <c r="X7" s="50" t="s">
        <v>95</v>
      </c>
      <c r="Y7" s="50" t="s">
        <v>95</v>
      </c>
      <c r="Z7" s="50" t="s">
        <v>95</v>
      </c>
      <c r="AA7" s="50" t="s">
        <v>95</v>
      </c>
      <c r="AB7" s="50" t="s">
        <v>95</v>
      </c>
      <c r="AC7" s="50" t="s">
        <v>95</v>
      </c>
      <c r="AD7" s="50" t="s">
        <v>95</v>
      </c>
      <c r="AE7" s="50" t="s">
        <v>95</v>
      </c>
      <c r="AF7" s="50"/>
      <c r="AG7" s="50" t="s">
        <v>95</v>
      </c>
      <c r="AH7" s="50"/>
      <c r="AI7" s="50" t="s">
        <v>95</v>
      </c>
      <c r="AJ7" s="50" t="s">
        <v>95</v>
      </c>
      <c r="AK7" s="50"/>
      <c r="AL7" s="50" t="s">
        <v>95</v>
      </c>
      <c r="AM7" s="50" t="s">
        <v>95</v>
      </c>
      <c r="AN7" s="50" t="s">
        <v>95</v>
      </c>
      <c r="AO7" s="50" t="s">
        <v>95</v>
      </c>
      <c r="AP7" s="65" t="s">
        <v>95</v>
      </c>
    </row>
    <row r="8" spans="3:42">
      <c r="C8" s="62" t="s">
        <v>98</v>
      </c>
      <c r="D8" s="57" t="s">
        <v>95</v>
      </c>
      <c r="E8" s="56" t="s">
        <v>95</v>
      </c>
      <c r="F8" s="56" t="s">
        <v>95</v>
      </c>
      <c r="G8" s="55" t="s">
        <v>95</v>
      </c>
      <c r="H8" s="55" t="s">
        <v>95</v>
      </c>
      <c r="I8" s="55" t="s">
        <v>95</v>
      </c>
      <c r="J8" s="56" t="s">
        <v>95</v>
      </c>
      <c r="K8" s="55" t="s">
        <v>95</v>
      </c>
      <c r="L8" s="56" t="s">
        <v>95</v>
      </c>
      <c r="M8" s="56" t="s">
        <v>95</v>
      </c>
      <c r="N8" s="56" t="s">
        <v>95</v>
      </c>
      <c r="O8" s="56" t="s">
        <v>95</v>
      </c>
      <c r="P8" s="56" t="s">
        <v>95</v>
      </c>
      <c r="Q8" s="56" t="s">
        <v>95</v>
      </c>
      <c r="R8" s="56" t="s">
        <v>95</v>
      </c>
      <c r="S8" s="56" t="s">
        <v>95</v>
      </c>
      <c r="T8" s="56" t="s">
        <v>95</v>
      </c>
      <c r="U8" s="56" t="s">
        <v>95</v>
      </c>
      <c r="V8" s="56" t="s">
        <v>95</v>
      </c>
      <c r="W8" s="56" t="s">
        <v>95</v>
      </c>
      <c r="X8" s="56" t="s">
        <v>95</v>
      </c>
      <c r="Y8" s="56" t="s">
        <v>95</v>
      </c>
      <c r="Z8" s="56" t="s">
        <v>95</v>
      </c>
      <c r="AA8" s="56" t="s">
        <v>95</v>
      </c>
      <c r="AB8" s="56" t="s">
        <v>95</v>
      </c>
      <c r="AC8" s="56" t="s">
        <v>95</v>
      </c>
      <c r="AD8" s="56" t="s">
        <v>95</v>
      </c>
      <c r="AE8" s="56" t="s">
        <v>95</v>
      </c>
      <c r="AF8" s="56"/>
      <c r="AG8" s="56" t="s">
        <v>95</v>
      </c>
      <c r="AH8" s="56"/>
      <c r="AI8" s="56" t="s">
        <v>95</v>
      </c>
      <c r="AJ8" s="56" t="s">
        <v>95</v>
      </c>
      <c r="AK8" s="56"/>
      <c r="AL8" s="56" t="s">
        <v>95</v>
      </c>
      <c r="AM8" s="56" t="s">
        <v>95</v>
      </c>
      <c r="AN8" s="56" t="s">
        <v>95</v>
      </c>
      <c r="AO8" s="56" t="s">
        <v>95</v>
      </c>
      <c r="AP8" s="54" t="s">
        <v>95</v>
      </c>
    </row>
    <row r="9" spans="3:42">
      <c r="C9" s="62" t="s">
        <v>99</v>
      </c>
      <c r="D9" s="57" t="s">
        <v>95</v>
      </c>
      <c r="E9" s="56" t="s">
        <v>95</v>
      </c>
      <c r="F9" s="56" t="s">
        <v>95</v>
      </c>
      <c r="G9" s="55" t="s">
        <v>95</v>
      </c>
      <c r="H9" s="55" t="s">
        <v>95</v>
      </c>
      <c r="I9" s="55" t="s">
        <v>95</v>
      </c>
      <c r="J9" s="56" t="s">
        <v>95</v>
      </c>
      <c r="K9" s="55" t="s">
        <v>95</v>
      </c>
      <c r="L9" s="56" t="s">
        <v>95</v>
      </c>
      <c r="M9" s="56" t="s">
        <v>95</v>
      </c>
      <c r="N9" s="56" t="s">
        <v>95</v>
      </c>
      <c r="O9" s="56" t="s">
        <v>95</v>
      </c>
      <c r="P9" s="56" t="s">
        <v>95</v>
      </c>
      <c r="Q9" s="56" t="s">
        <v>97</v>
      </c>
      <c r="R9" s="56" t="s">
        <v>95</v>
      </c>
      <c r="S9" s="56" t="s">
        <v>95</v>
      </c>
      <c r="T9" s="56" t="s">
        <v>95</v>
      </c>
      <c r="U9" s="56" t="s">
        <v>95</v>
      </c>
      <c r="V9" s="56" t="s">
        <v>95</v>
      </c>
      <c r="W9" s="56" t="s">
        <v>95</v>
      </c>
      <c r="X9" s="56" t="s">
        <v>95</v>
      </c>
      <c r="Y9" s="56" t="s">
        <v>95</v>
      </c>
      <c r="Z9" s="56" t="s">
        <v>95</v>
      </c>
      <c r="AA9" s="56" t="s">
        <v>95</v>
      </c>
      <c r="AB9" s="56" t="s">
        <v>95</v>
      </c>
      <c r="AC9" s="56" t="s">
        <v>95</v>
      </c>
      <c r="AD9" s="56" t="s">
        <v>95</v>
      </c>
      <c r="AE9" s="56" t="s">
        <v>95</v>
      </c>
      <c r="AF9" s="56"/>
      <c r="AG9" s="56" t="s">
        <v>95</v>
      </c>
      <c r="AH9" s="56"/>
      <c r="AI9" s="56" t="s">
        <v>95</v>
      </c>
      <c r="AJ9" s="56" t="s">
        <v>95</v>
      </c>
      <c r="AK9" s="56"/>
      <c r="AL9" s="56" t="s">
        <v>95</v>
      </c>
      <c r="AM9" s="56" t="s">
        <v>95</v>
      </c>
      <c r="AN9" s="56" t="s">
        <v>95</v>
      </c>
      <c r="AO9" s="56" t="s">
        <v>95</v>
      </c>
      <c r="AP9" s="54" t="s">
        <v>95</v>
      </c>
    </row>
    <row r="10" spans="3:42">
      <c r="C10" s="62" t="s">
        <v>100</v>
      </c>
      <c r="D10" s="57" t="s">
        <v>95</v>
      </c>
      <c r="E10" s="56" t="s">
        <v>95</v>
      </c>
      <c r="F10" s="56" t="s">
        <v>95</v>
      </c>
      <c r="G10" s="55" t="s">
        <v>95</v>
      </c>
      <c r="H10" s="55" t="s">
        <v>95</v>
      </c>
      <c r="I10" s="55" t="s">
        <v>95</v>
      </c>
      <c r="J10" s="56" t="s">
        <v>95</v>
      </c>
      <c r="K10" s="55" t="s">
        <v>95</v>
      </c>
      <c r="L10" s="56" t="s">
        <v>95</v>
      </c>
      <c r="M10" s="56" t="s">
        <v>95</v>
      </c>
      <c r="N10" s="56" t="s">
        <v>95</v>
      </c>
      <c r="O10" s="56" t="s">
        <v>95</v>
      </c>
      <c r="P10" s="56" t="s">
        <v>95</v>
      </c>
      <c r="Q10" s="56" t="s">
        <v>95</v>
      </c>
      <c r="R10" s="56" t="s">
        <v>95</v>
      </c>
      <c r="S10" s="56" t="s">
        <v>95</v>
      </c>
      <c r="T10" s="56" t="s">
        <v>95</v>
      </c>
      <c r="U10" s="56" t="s">
        <v>95</v>
      </c>
      <c r="V10" s="56" t="s">
        <v>95</v>
      </c>
      <c r="W10" s="56" t="s">
        <v>95</v>
      </c>
      <c r="X10" s="56" t="s">
        <v>95</v>
      </c>
      <c r="Y10" s="56" t="s">
        <v>95</v>
      </c>
      <c r="Z10" s="56" t="s">
        <v>95</v>
      </c>
      <c r="AA10" s="56" t="s">
        <v>95</v>
      </c>
      <c r="AB10" s="56" t="s">
        <v>95</v>
      </c>
      <c r="AC10" s="56" t="s">
        <v>95</v>
      </c>
      <c r="AD10" s="56" t="s">
        <v>95</v>
      </c>
      <c r="AE10" s="56" t="s">
        <v>95</v>
      </c>
      <c r="AF10" s="56"/>
      <c r="AG10" s="56" t="s">
        <v>95</v>
      </c>
      <c r="AH10" s="56"/>
      <c r="AI10" s="56" t="s">
        <v>95</v>
      </c>
      <c r="AJ10" s="56" t="s">
        <v>95</v>
      </c>
      <c r="AK10" s="56"/>
      <c r="AL10" s="56" t="s">
        <v>95</v>
      </c>
      <c r="AM10" s="56" t="s">
        <v>95</v>
      </c>
      <c r="AN10" s="56" t="s">
        <v>95</v>
      </c>
      <c r="AO10" s="56" t="s">
        <v>95</v>
      </c>
      <c r="AP10" s="54" t="s">
        <v>95</v>
      </c>
    </row>
    <row r="11" spans="3:42">
      <c r="C11" s="63" t="s">
        <v>101</v>
      </c>
      <c r="D11" s="57" t="s">
        <v>95</v>
      </c>
      <c r="E11" s="56" t="s">
        <v>95</v>
      </c>
      <c r="F11" s="56" t="s">
        <v>96</v>
      </c>
      <c r="G11" s="55" t="s">
        <v>95</v>
      </c>
      <c r="H11" s="55" t="s">
        <v>95</v>
      </c>
      <c r="I11" s="55" t="s">
        <v>96</v>
      </c>
      <c r="J11" s="56" t="s">
        <v>95</v>
      </c>
      <c r="K11" s="55" t="s">
        <v>95</v>
      </c>
      <c r="L11" s="56" t="s">
        <v>95</v>
      </c>
      <c r="M11" s="56" t="s">
        <v>95</v>
      </c>
      <c r="N11" s="56" t="s">
        <v>95</v>
      </c>
      <c r="O11" s="56" t="s">
        <v>96</v>
      </c>
      <c r="P11" s="56" t="s">
        <v>95</v>
      </c>
      <c r="Q11" s="56" t="s">
        <v>102</v>
      </c>
      <c r="R11" s="56" t="s">
        <v>95</v>
      </c>
      <c r="S11" s="56" t="s">
        <v>95</v>
      </c>
      <c r="T11" s="56" t="s">
        <v>95</v>
      </c>
      <c r="U11" s="56" t="s">
        <v>95</v>
      </c>
      <c r="V11" s="56" t="s">
        <v>95</v>
      </c>
      <c r="W11" s="56" t="s">
        <v>95</v>
      </c>
      <c r="X11" s="56" t="s">
        <v>103</v>
      </c>
      <c r="Y11" s="56" t="s">
        <v>104</v>
      </c>
      <c r="Z11" s="56" t="s">
        <v>96</v>
      </c>
      <c r="AA11" s="56" t="s">
        <v>95</v>
      </c>
      <c r="AB11" s="56" t="s">
        <v>95</v>
      </c>
      <c r="AC11" s="56" t="s">
        <v>95</v>
      </c>
      <c r="AD11" s="56" t="s">
        <v>95</v>
      </c>
      <c r="AE11" s="58" t="s">
        <v>95</v>
      </c>
      <c r="AF11" s="58"/>
      <c r="AG11" s="58" t="s">
        <v>96</v>
      </c>
      <c r="AH11" s="56"/>
      <c r="AI11" s="56" t="s">
        <v>95</v>
      </c>
      <c r="AJ11" s="56" t="s">
        <v>97</v>
      </c>
      <c r="AK11" s="56"/>
      <c r="AL11" s="56" t="s">
        <v>95</v>
      </c>
      <c r="AM11" s="56" t="s">
        <v>104</v>
      </c>
      <c r="AN11" s="56" t="s">
        <v>95</v>
      </c>
      <c r="AO11" s="56" t="s">
        <v>95</v>
      </c>
      <c r="AP11" s="54" t="s">
        <v>95</v>
      </c>
    </row>
    <row r="12" spans="3:42">
      <c r="C12" s="63" t="s">
        <v>105</v>
      </c>
      <c r="D12" s="57" t="s">
        <v>95</v>
      </c>
      <c r="E12" s="56" t="s">
        <v>95</v>
      </c>
      <c r="F12" s="56" t="s">
        <v>95</v>
      </c>
      <c r="G12" s="55" t="s">
        <v>95</v>
      </c>
      <c r="H12" s="55" t="s">
        <v>95</v>
      </c>
      <c r="I12" s="55" t="s">
        <v>95</v>
      </c>
      <c r="J12" s="56" t="s">
        <v>95</v>
      </c>
      <c r="K12" s="55" t="s">
        <v>95</v>
      </c>
      <c r="L12" s="56" t="s">
        <v>95</v>
      </c>
      <c r="M12" s="56" t="s">
        <v>95</v>
      </c>
      <c r="N12" s="56" t="s">
        <v>95</v>
      </c>
      <c r="O12" s="56" t="s">
        <v>95</v>
      </c>
      <c r="P12" s="56" t="s">
        <v>95</v>
      </c>
      <c r="Q12" s="56" t="s">
        <v>97</v>
      </c>
      <c r="R12" s="56" t="s">
        <v>95</v>
      </c>
      <c r="S12" s="56" t="s">
        <v>95</v>
      </c>
      <c r="T12" s="56" t="s">
        <v>95</v>
      </c>
      <c r="U12" s="56" t="s">
        <v>95</v>
      </c>
      <c r="V12" s="56" t="s">
        <v>95</v>
      </c>
      <c r="W12" s="56" t="s">
        <v>95</v>
      </c>
      <c r="X12" s="56" t="s">
        <v>95</v>
      </c>
      <c r="Y12" s="56" t="s">
        <v>95</v>
      </c>
      <c r="Z12" s="56" t="s">
        <v>95</v>
      </c>
      <c r="AA12" s="56" t="s">
        <v>95</v>
      </c>
      <c r="AB12" s="56" t="s">
        <v>95</v>
      </c>
      <c r="AC12" s="56" t="s">
        <v>95</v>
      </c>
      <c r="AD12" s="58" t="s">
        <v>95</v>
      </c>
      <c r="AE12" s="56" t="s">
        <v>95</v>
      </c>
      <c r="AF12" s="56"/>
      <c r="AG12" s="56" t="s">
        <v>95</v>
      </c>
      <c r="AH12" s="56"/>
      <c r="AI12" s="56" t="s">
        <v>95</v>
      </c>
      <c r="AJ12" s="56" t="s">
        <v>95</v>
      </c>
      <c r="AK12" s="56"/>
      <c r="AL12" s="56" t="s">
        <v>95</v>
      </c>
      <c r="AM12" s="56" t="s">
        <v>95</v>
      </c>
      <c r="AN12" s="56" t="s">
        <v>95</v>
      </c>
      <c r="AO12" s="56" t="s">
        <v>95</v>
      </c>
      <c r="AP12" s="54" t="s">
        <v>95</v>
      </c>
    </row>
    <row r="13" spans="3:42">
      <c r="C13" s="63" t="s">
        <v>106</v>
      </c>
      <c r="D13" s="57" t="s">
        <v>95</v>
      </c>
      <c r="E13" s="56" t="s">
        <v>95</v>
      </c>
      <c r="F13" s="56" t="s">
        <v>95</v>
      </c>
      <c r="G13" s="55" t="s">
        <v>95</v>
      </c>
      <c r="H13" s="55"/>
      <c r="I13" s="55" t="s">
        <v>95</v>
      </c>
      <c r="J13" s="56" t="s">
        <v>95</v>
      </c>
      <c r="K13" s="55" t="s">
        <v>95</v>
      </c>
      <c r="L13" s="56" t="s">
        <v>95</v>
      </c>
      <c r="M13" s="56" t="s">
        <v>95</v>
      </c>
      <c r="N13" s="56" t="s">
        <v>95</v>
      </c>
      <c r="O13" s="56" t="s">
        <v>95</v>
      </c>
      <c r="P13" s="56" t="s">
        <v>95</v>
      </c>
      <c r="Q13" s="56" t="s">
        <v>95</v>
      </c>
      <c r="R13" s="56" t="s">
        <v>95</v>
      </c>
      <c r="S13" s="56" t="s">
        <v>95</v>
      </c>
      <c r="T13" s="56" t="s">
        <v>95</v>
      </c>
      <c r="U13" s="56" t="s">
        <v>95</v>
      </c>
      <c r="V13" s="56" t="s">
        <v>95</v>
      </c>
      <c r="W13" s="56" t="s">
        <v>95</v>
      </c>
      <c r="X13" s="56" t="s">
        <v>95</v>
      </c>
      <c r="Y13" s="56" t="s">
        <v>95</v>
      </c>
      <c r="Z13" s="56" t="s">
        <v>95</v>
      </c>
      <c r="AA13" s="56" t="s">
        <v>95</v>
      </c>
      <c r="AB13" s="56" t="s">
        <v>95</v>
      </c>
      <c r="AC13" s="56" t="s">
        <v>95</v>
      </c>
      <c r="AD13" s="56" t="s">
        <v>95</v>
      </c>
      <c r="AE13" s="56" t="s">
        <v>95</v>
      </c>
      <c r="AF13" s="56" t="s">
        <v>95</v>
      </c>
      <c r="AG13" s="56" t="s">
        <v>95</v>
      </c>
      <c r="AH13" s="56" t="s">
        <v>107</v>
      </c>
      <c r="AI13" s="56" t="s">
        <v>95</v>
      </c>
      <c r="AJ13" s="56" t="s">
        <v>95</v>
      </c>
      <c r="AK13" s="56" t="s">
        <v>95</v>
      </c>
      <c r="AL13" s="56" t="s">
        <v>95</v>
      </c>
      <c r="AM13" s="56" t="s">
        <v>95</v>
      </c>
      <c r="AN13" s="56" t="s">
        <v>95</v>
      </c>
      <c r="AO13" s="56" t="s">
        <v>95</v>
      </c>
      <c r="AP13" s="54" t="s">
        <v>95</v>
      </c>
    </row>
    <row r="14" spans="3:42" ht="28">
      <c r="C14" s="63" t="s">
        <v>108</v>
      </c>
      <c r="D14" s="57" t="s">
        <v>95</v>
      </c>
      <c r="E14" s="56" t="s">
        <v>95</v>
      </c>
      <c r="F14" s="56" t="s">
        <v>95</v>
      </c>
      <c r="G14" s="55" t="s">
        <v>95</v>
      </c>
      <c r="H14" s="55" t="s">
        <v>95</v>
      </c>
      <c r="I14" s="55" t="s">
        <v>95</v>
      </c>
      <c r="J14" s="56" t="s">
        <v>95</v>
      </c>
      <c r="K14" s="55" t="s">
        <v>95</v>
      </c>
      <c r="L14" s="56" t="s">
        <v>95</v>
      </c>
      <c r="M14" s="56" t="s">
        <v>95</v>
      </c>
      <c r="N14" s="56" t="s">
        <v>95</v>
      </c>
      <c r="O14" s="56" t="s">
        <v>95</v>
      </c>
      <c r="P14" s="56" t="s">
        <v>95</v>
      </c>
      <c r="Q14" s="56" t="s">
        <v>95</v>
      </c>
      <c r="R14" s="56" t="s">
        <v>95</v>
      </c>
      <c r="S14" s="56" t="s">
        <v>95</v>
      </c>
      <c r="T14" s="56" t="s">
        <v>95</v>
      </c>
      <c r="U14" s="56" t="s">
        <v>95</v>
      </c>
      <c r="V14" s="56" t="s">
        <v>95</v>
      </c>
      <c r="W14" s="56" t="s">
        <v>95</v>
      </c>
      <c r="X14" s="56" t="s">
        <v>95</v>
      </c>
      <c r="Y14" s="56" t="s">
        <v>95</v>
      </c>
      <c r="Z14" s="56" t="s">
        <v>95</v>
      </c>
      <c r="AA14" s="56" t="s">
        <v>95</v>
      </c>
      <c r="AB14" s="56" t="s">
        <v>95</v>
      </c>
      <c r="AC14" s="56" t="s">
        <v>95</v>
      </c>
      <c r="AD14" s="56" t="s">
        <v>95</v>
      </c>
      <c r="AE14" s="56" t="s">
        <v>95</v>
      </c>
      <c r="AF14" s="56"/>
      <c r="AG14" s="56" t="s">
        <v>95</v>
      </c>
      <c r="AH14" s="56"/>
      <c r="AI14" s="56" t="s">
        <v>95</v>
      </c>
      <c r="AJ14" s="56" t="s">
        <v>95</v>
      </c>
      <c r="AK14" s="56"/>
      <c r="AL14" s="56" t="s">
        <v>95</v>
      </c>
      <c r="AM14" s="56" t="s">
        <v>95</v>
      </c>
      <c r="AN14" s="56" t="s">
        <v>95</v>
      </c>
      <c r="AO14" s="56" t="s">
        <v>95</v>
      </c>
      <c r="AP14" s="54" t="s">
        <v>95</v>
      </c>
    </row>
    <row r="15" spans="3:42">
      <c r="C15" s="63" t="s">
        <v>109</v>
      </c>
      <c r="D15" s="57" t="s">
        <v>95</v>
      </c>
      <c r="E15" s="56" t="s">
        <v>95</v>
      </c>
      <c r="F15" s="56" t="s">
        <v>95</v>
      </c>
      <c r="G15" s="55" t="s">
        <v>95</v>
      </c>
      <c r="H15" s="55" t="s">
        <v>95</v>
      </c>
      <c r="I15" s="55" t="s">
        <v>95</v>
      </c>
      <c r="J15" s="56" t="s">
        <v>95</v>
      </c>
      <c r="K15" s="55" t="s">
        <v>95</v>
      </c>
      <c r="L15" s="56" t="s">
        <v>95</v>
      </c>
      <c r="M15" s="56" t="s">
        <v>95</v>
      </c>
      <c r="N15" s="56" t="s">
        <v>95</v>
      </c>
      <c r="O15" s="56" t="s">
        <v>95</v>
      </c>
      <c r="P15" s="56" t="s">
        <v>95</v>
      </c>
      <c r="Q15" s="56" t="s">
        <v>95</v>
      </c>
      <c r="R15" s="56" t="s">
        <v>95</v>
      </c>
      <c r="S15" s="56" t="s">
        <v>95</v>
      </c>
      <c r="T15" s="56" t="s">
        <v>95</v>
      </c>
      <c r="U15" s="56" t="s">
        <v>95</v>
      </c>
      <c r="V15" s="56" t="s">
        <v>95</v>
      </c>
      <c r="W15" s="56" t="s">
        <v>95</v>
      </c>
      <c r="X15" s="56" t="s">
        <v>95</v>
      </c>
      <c r="Y15" s="56" t="s">
        <v>95</v>
      </c>
      <c r="Z15" s="56" t="s">
        <v>95</v>
      </c>
      <c r="AA15" s="56" t="s">
        <v>95</v>
      </c>
      <c r="AB15" s="56" t="s">
        <v>95</v>
      </c>
      <c r="AC15" s="56" t="s">
        <v>95</v>
      </c>
      <c r="AD15" s="56" t="s">
        <v>95</v>
      </c>
      <c r="AE15" s="56" t="s">
        <v>95</v>
      </c>
      <c r="AF15" s="56"/>
      <c r="AG15" s="56" t="s">
        <v>95</v>
      </c>
      <c r="AH15" s="56"/>
      <c r="AI15" s="56" t="s">
        <v>95</v>
      </c>
      <c r="AJ15" s="56" t="s">
        <v>95</v>
      </c>
      <c r="AK15" s="56"/>
      <c r="AL15" s="56" t="s">
        <v>95</v>
      </c>
      <c r="AM15" s="56" t="s">
        <v>95</v>
      </c>
      <c r="AN15" s="56" t="s">
        <v>95</v>
      </c>
      <c r="AO15" s="56" t="s">
        <v>95</v>
      </c>
      <c r="AP15" s="54" t="s">
        <v>95</v>
      </c>
    </row>
    <row r="16" spans="3:42">
      <c r="C16" s="64"/>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row>
    <row r="17" spans="3:42">
      <c r="C17" s="64"/>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row>
    <row r="18" spans="3:42">
      <c r="C18" s="70"/>
      <c r="D18" s="60" t="s">
        <v>60</v>
      </c>
      <c r="E18" s="60" t="s">
        <v>61</v>
      </c>
      <c r="F18" s="60" t="s">
        <v>110</v>
      </c>
      <c r="G18" s="60" t="s">
        <v>111</v>
      </c>
      <c r="H18" s="60" t="s">
        <v>64</v>
      </c>
      <c r="I18" s="60" t="s">
        <v>65</v>
      </c>
      <c r="J18" s="60" t="s">
        <v>19</v>
      </c>
      <c r="K18" s="60" t="s">
        <v>39</v>
      </c>
      <c r="L18" s="60" t="s">
        <v>68</v>
      </c>
      <c r="M18" s="60" t="s">
        <v>69</v>
      </c>
      <c r="N18" s="60" t="s">
        <v>70</v>
      </c>
      <c r="O18" s="60" t="s">
        <v>71</v>
      </c>
      <c r="P18" s="60" t="s">
        <v>72</v>
      </c>
      <c r="Q18" s="60" t="s">
        <v>112</v>
      </c>
      <c r="R18" s="60" t="s">
        <v>113</v>
      </c>
      <c r="S18" s="60" t="s">
        <v>74</v>
      </c>
      <c r="T18" s="60" t="s">
        <v>114</v>
      </c>
      <c r="U18" s="60" t="s">
        <v>75</v>
      </c>
      <c r="V18" s="60" t="s">
        <v>131</v>
      </c>
      <c r="W18" s="60" t="s">
        <v>77</v>
      </c>
      <c r="X18" s="60" t="s">
        <v>78</v>
      </c>
      <c r="Y18" s="60" t="s">
        <v>79</v>
      </c>
      <c r="Z18" s="60" t="s">
        <v>80</v>
      </c>
      <c r="AA18" s="60" t="s">
        <v>115</v>
      </c>
      <c r="AB18" s="60" t="s">
        <v>82</v>
      </c>
      <c r="AC18" s="60" t="s">
        <v>18</v>
      </c>
      <c r="AD18" s="60" t="s">
        <v>32</v>
      </c>
      <c r="AE18" s="60" t="s">
        <v>84</v>
      </c>
      <c r="AF18" s="60" t="s">
        <v>20</v>
      </c>
      <c r="AG18" s="60" t="s">
        <v>130</v>
      </c>
      <c r="AH18" s="60" t="s">
        <v>86</v>
      </c>
      <c r="AI18" s="60" t="s">
        <v>116</v>
      </c>
      <c r="AJ18" s="60" t="s">
        <v>88</v>
      </c>
      <c r="AK18" s="60" t="s">
        <v>89</v>
      </c>
      <c r="AL18" s="60" t="s">
        <v>117</v>
      </c>
      <c r="AM18" s="60" t="s">
        <v>90</v>
      </c>
      <c r="AN18" s="60" t="s">
        <v>118</v>
      </c>
      <c r="AO18" s="60" t="s">
        <v>119</v>
      </c>
      <c r="AP18" s="60" t="s">
        <v>93</v>
      </c>
    </row>
    <row r="19" spans="3:42">
      <c r="C19" s="70" t="s">
        <v>120</v>
      </c>
      <c r="D19" s="56">
        <v>43875</v>
      </c>
      <c r="E19" s="56">
        <v>50000</v>
      </c>
      <c r="F19" s="56">
        <v>34200</v>
      </c>
      <c r="G19" s="56">
        <v>41200</v>
      </c>
      <c r="H19" s="56">
        <v>60000</v>
      </c>
      <c r="I19" s="56">
        <v>20000</v>
      </c>
      <c r="J19" s="56">
        <v>156300</v>
      </c>
      <c r="K19" s="56">
        <v>10002</v>
      </c>
      <c r="L19" s="56">
        <v>20000</v>
      </c>
      <c r="M19" s="56">
        <v>60000</v>
      </c>
      <c r="N19" s="56">
        <v>50000</v>
      </c>
      <c r="O19" s="56">
        <v>85000</v>
      </c>
      <c r="P19" s="56">
        <v>75800</v>
      </c>
      <c r="Q19" s="56">
        <v>37950</v>
      </c>
      <c r="R19" s="56">
        <v>30000</v>
      </c>
      <c r="S19" s="56">
        <v>24498</v>
      </c>
      <c r="T19" s="56">
        <v>153533</v>
      </c>
      <c r="U19" s="56">
        <v>50000</v>
      </c>
      <c r="V19" s="56">
        <v>20000</v>
      </c>
      <c r="W19" s="56">
        <v>30000</v>
      </c>
      <c r="X19" s="56">
        <v>40000</v>
      </c>
      <c r="Y19" s="56">
        <v>98334</v>
      </c>
      <c r="Z19" s="56">
        <v>71500</v>
      </c>
      <c r="AA19" s="56">
        <v>20000</v>
      </c>
      <c r="AB19" s="56">
        <v>20000</v>
      </c>
      <c r="AC19" s="56">
        <v>36000</v>
      </c>
      <c r="AD19" s="56">
        <v>16538</v>
      </c>
      <c r="AE19" s="56">
        <v>55000</v>
      </c>
      <c r="AF19" s="56">
        <v>138300</v>
      </c>
      <c r="AG19" s="56">
        <v>20000</v>
      </c>
      <c r="AH19" s="56">
        <v>25000</v>
      </c>
      <c r="AI19" s="56">
        <v>35000</v>
      </c>
      <c r="AJ19" s="56">
        <v>23077</v>
      </c>
      <c r="AK19" s="56">
        <v>0</v>
      </c>
      <c r="AL19" s="56">
        <v>5000</v>
      </c>
      <c r="AM19" s="56">
        <v>40000</v>
      </c>
      <c r="AN19" s="56">
        <v>100000</v>
      </c>
      <c r="AO19" s="56">
        <v>55000</v>
      </c>
      <c r="AP19" s="56">
        <v>100002</v>
      </c>
    </row>
    <row r="20" spans="3:42">
      <c r="C20" s="70" t="s">
        <v>121</v>
      </c>
      <c r="D20" s="56">
        <v>25931</v>
      </c>
      <c r="E20" s="56">
        <v>0</v>
      </c>
      <c r="F20" s="56">
        <v>25931</v>
      </c>
      <c r="G20" s="56">
        <v>25931</v>
      </c>
      <c r="H20" s="56">
        <v>0</v>
      </c>
      <c r="I20" s="56">
        <v>25931</v>
      </c>
      <c r="J20" s="56">
        <v>25931</v>
      </c>
      <c r="K20" s="56">
        <v>10002</v>
      </c>
      <c r="L20" s="56">
        <v>20000</v>
      </c>
      <c r="M20" s="56" t="s">
        <v>132</v>
      </c>
      <c r="N20" s="56">
        <v>25931</v>
      </c>
      <c r="O20" s="56">
        <v>25931</v>
      </c>
      <c r="P20" s="56">
        <v>25931</v>
      </c>
      <c r="Q20" s="56">
        <v>25931</v>
      </c>
      <c r="R20" s="56">
        <v>25931</v>
      </c>
      <c r="S20" s="56">
        <v>24498</v>
      </c>
      <c r="T20" s="56">
        <v>25931</v>
      </c>
      <c r="U20" s="56">
        <v>0</v>
      </c>
      <c r="V20" s="56">
        <v>0</v>
      </c>
      <c r="W20" s="56">
        <v>25931</v>
      </c>
      <c r="X20" s="56">
        <v>40000</v>
      </c>
      <c r="Y20" s="56">
        <v>25931</v>
      </c>
      <c r="Z20" s="56">
        <v>0</v>
      </c>
      <c r="AA20" s="56">
        <v>0</v>
      </c>
      <c r="AB20" s="56">
        <v>20000</v>
      </c>
      <c r="AC20" s="56">
        <v>25931</v>
      </c>
      <c r="AD20" s="56">
        <v>16538</v>
      </c>
      <c r="AE20" s="56">
        <v>20000</v>
      </c>
      <c r="AF20" s="56">
        <v>0</v>
      </c>
      <c r="AG20" s="56">
        <v>20000</v>
      </c>
      <c r="AH20" s="56">
        <v>0</v>
      </c>
      <c r="AI20" s="56">
        <v>25931</v>
      </c>
      <c r="AJ20" s="56">
        <v>23077</v>
      </c>
      <c r="AK20" s="56">
        <v>0</v>
      </c>
      <c r="AL20" s="56">
        <v>5000</v>
      </c>
      <c r="AM20" s="56">
        <v>25931</v>
      </c>
      <c r="AN20" s="56">
        <v>25931</v>
      </c>
      <c r="AO20" s="56">
        <v>25931</v>
      </c>
      <c r="AP20" s="56">
        <v>80000</v>
      </c>
    </row>
    <row r="21" spans="3:42">
      <c r="C21" s="68"/>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row>
    <row r="22" spans="3:42">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f300e1a-9bb0-4dd8-9baf-498c44da6790" xsi:nil="true"/>
    <lcf76f155ced4ddcb4097134ff3c332f xmlns="07610184-5276-4fd8-a1e1-4e6deb1d550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DD243DBCBCCE24D89F615590940FF36" ma:contentTypeVersion="18" ma:contentTypeDescription="Create a new document." ma:contentTypeScope="" ma:versionID="a9e8266ddc0437cd942a80538f9f59af">
  <xsd:schema xmlns:xsd="http://www.w3.org/2001/XMLSchema" xmlns:xs="http://www.w3.org/2001/XMLSchema" xmlns:p="http://schemas.microsoft.com/office/2006/metadata/properties" xmlns:ns2="07610184-5276-4fd8-a1e1-4e6deb1d550c" xmlns:ns3="0f300e1a-9bb0-4dd8-9baf-498c44da6790" targetNamespace="http://schemas.microsoft.com/office/2006/metadata/properties" ma:root="true" ma:fieldsID="34a1ee25649f0f134cabdd4088278c2b" ns2:_="" ns3:_="">
    <xsd:import namespace="07610184-5276-4fd8-a1e1-4e6deb1d550c"/>
    <xsd:import namespace="0f300e1a-9bb0-4dd8-9baf-498c44da67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10184-5276-4fd8-a1e1-4e6deb1d55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7051377f-c3a4-486c-a87b-1b24b1195840"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300e1a-9bb0-4dd8-9baf-498c44da679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42c80d5c-18bc-4a5c-a66e-2a3410c37bdc}" ma:internalName="TaxCatchAll" ma:showField="CatchAllData" ma:web="0f300e1a-9bb0-4dd8-9baf-498c44da67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E6C230-8DE4-4967-97EC-E42B922CA1D3}">
  <ds:schemaRefs>
    <ds:schemaRef ds:uri="http://schemas.microsoft.com/sharepoint/v3/contenttype/forms"/>
  </ds:schemaRefs>
</ds:datastoreItem>
</file>

<file path=customXml/itemProps2.xml><?xml version="1.0" encoding="utf-8"?>
<ds:datastoreItem xmlns:ds="http://schemas.openxmlformats.org/officeDocument/2006/customXml" ds:itemID="{3A54DF4E-C96A-443A-9CD1-3D82E114EAC6}">
  <ds:schemaRefs>
    <ds:schemaRef ds:uri="http://schemas.microsoft.com/office/2006/metadata/properties"/>
    <ds:schemaRef ds:uri="http://schemas.microsoft.com/office/infopath/2007/PartnerControls"/>
    <ds:schemaRef ds:uri="0f300e1a-9bb0-4dd8-9baf-498c44da6790"/>
    <ds:schemaRef ds:uri="07610184-5276-4fd8-a1e1-4e6deb1d550c"/>
  </ds:schemaRefs>
</ds:datastoreItem>
</file>

<file path=customXml/itemProps3.xml><?xml version="1.0" encoding="utf-8"?>
<ds:datastoreItem xmlns:ds="http://schemas.openxmlformats.org/officeDocument/2006/customXml" ds:itemID="{59E4E476-566F-4942-82BB-72F6341E78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610184-5276-4fd8-a1e1-4e6deb1d550c"/>
    <ds:schemaRef ds:uri="0f300e1a-9bb0-4dd8-9baf-498c44da67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8a213d2-8f6c-400d-9e74-4e8b475316c6}" enabled="0" method="" siteId="{f8a213d2-8f6c-400d-9e74-4e8b475316c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2</vt:i4>
      </vt:variant>
    </vt:vector>
  </HeadingPairs>
  <TitlesOfParts>
    <vt:vector size="2" baseType="lpstr">
      <vt:lpstr>Innstilling driftsmidler 2025 </vt:lpstr>
      <vt:lpstr>Dokumentasjonsoversikt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StOr Læringsmiljø</dc:creator>
  <cp:lastModifiedBy>StOr Leder</cp:lastModifiedBy>
  <dcterms:created xsi:type="dcterms:W3CDTF">2025-01-15T11:51:07Z</dcterms:created>
  <dcterms:modified xsi:type="dcterms:W3CDTF">2025-02-05T14:36:44Z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0x0101004DD243DBCBCCE24D89F615590940FF36</vt:lpwstr>
  </property>
</Properties>
</file>